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R:\OnlineData\Budget data\State Taxation Revenue\Budget 21-22\"/>
    </mc:Choice>
  </mc:AlternateContent>
  <xr:revisionPtr revIDLastSave="0" documentId="13_ncr:1_{FCCD797A-5E4E-4992-946A-CF0C7FD649A0}" xr6:coauthVersionLast="45" xr6:coauthVersionMax="45" xr10:uidLastSave="{00000000-0000-0000-0000-000000000000}"/>
  <bookViews>
    <workbookView xWindow="40920" yWindow="5175" windowWidth="29040" windowHeight="17640" tabRatio="702" firstSheet="2" activeTab="4" xr2:uid="{00000000-000D-0000-FFFF-FFFF00000000}"/>
  </bookViews>
  <sheets>
    <sheet name="Introduction" sheetId="1" r:id="rId1"/>
    <sheet name="Overview" sheetId="2" r:id="rId2"/>
    <sheet name="Payroll tax" sheetId="4" r:id="rId3"/>
    <sheet name="Total taxation revenue" sheetId="3" r:id="rId4"/>
    <sheet name="Mental health &amp; wellbeing levy" sheetId="12" r:id="rId5"/>
    <sheet name="Land transfer duty" sheetId="5" r:id="rId6"/>
    <sheet name="Gambling taxes" sheetId="6" r:id="rId7"/>
    <sheet name="Insurance taxes" sheetId="7" r:id="rId8"/>
    <sheet name="Motor vehicle taxes" sheetId="8" r:id="rId9"/>
    <sheet name="Land tax" sheetId="9" r:id="rId10"/>
    <sheet name="Fire services property levy" sheetId="10" r:id="rId11"/>
    <sheet name="Other taxes" sheetId="11" r:id="rId12"/>
  </sheets>
  <externalReferences>
    <externalReference r:id="rId13"/>
  </externalReferences>
  <definedNames>
    <definedName name="ColA">'[1]Monthly category summary'!$A:$A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2" l="1"/>
  <c r="E32" i="11"/>
  <c r="E31" i="11"/>
  <c r="G31" i="4" l="1"/>
  <c r="E34" i="4"/>
  <c r="E32" i="4"/>
  <c r="E31" i="4"/>
  <c r="F32" i="2" l="1"/>
  <c r="G32" i="2"/>
  <c r="F33" i="2"/>
  <c r="G33" i="2"/>
  <c r="F34" i="2"/>
  <c r="G34" i="2"/>
  <c r="F31" i="2"/>
  <c r="E11" i="12" l="1"/>
  <c r="E10" i="12"/>
  <c r="B2" i="12"/>
  <c r="B34" i="2" l="1"/>
  <c r="C34" i="2"/>
  <c r="E33" i="11"/>
  <c r="E34" i="11"/>
  <c r="E35" i="11"/>
  <c r="E33" i="8"/>
  <c r="E34" i="8"/>
  <c r="E35" i="8"/>
  <c r="E32" i="8"/>
  <c r="E31" i="8"/>
  <c r="E31" i="7"/>
  <c r="E33" i="7"/>
  <c r="E34" i="7"/>
  <c r="E35" i="7"/>
  <c r="E32" i="7"/>
  <c r="E33" i="6"/>
  <c r="E34" i="6"/>
  <c r="E35" i="6"/>
  <c r="E32" i="6"/>
  <c r="E31" i="6"/>
  <c r="E33" i="10"/>
  <c r="E34" i="10"/>
  <c r="E35" i="10"/>
  <c r="E32" i="10"/>
  <c r="E31" i="10"/>
  <c r="E33" i="9"/>
  <c r="E34" i="9"/>
  <c r="E35" i="9"/>
  <c r="E32" i="9"/>
  <c r="E31" i="9"/>
  <c r="E33" i="5"/>
  <c r="E34" i="5"/>
  <c r="E35" i="5"/>
  <c r="E32" i="5"/>
  <c r="E31" i="5"/>
  <c r="E33" i="4"/>
  <c r="E35" i="4"/>
  <c r="E33" i="3"/>
  <c r="E34" i="3"/>
  <c r="E35" i="3"/>
  <c r="E32" i="3"/>
  <c r="E31" i="3"/>
  <c r="B2" i="3" l="1"/>
  <c r="D34" i="2"/>
  <c r="S34" i="2"/>
  <c r="L34" i="2"/>
  <c r="P34" i="2"/>
  <c r="Q34" i="2"/>
  <c r="H34" i="2"/>
  <c r="M34" i="2"/>
  <c r="E34" i="2"/>
  <c r="K34" i="2"/>
  <c r="J34" i="2"/>
  <c r="R34" i="2"/>
  <c r="O34" i="2"/>
  <c r="N34" i="2"/>
  <c r="I34" i="2"/>
  <c r="T34" i="2" l="1"/>
  <c r="C33" i="2"/>
  <c r="C30" i="2"/>
  <c r="C31" i="2"/>
  <c r="C32" i="2"/>
  <c r="N31" i="2"/>
  <c r="N30" i="2"/>
  <c r="P33" i="2"/>
  <c r="J33" i="2"/>
  <c r="J30" i="2"/>
  <c r="D33" i="2"/>
  <c r="R31" i="2"/>
  <c r="H31" i="2"/>
  <c r="J31" i="2"/>
  <c r="L32" i="2"/>
  <c r="L33" i="2"/>
  <c r="R30" i="2"/>
  <c r="N33" i="2"/>
  <c r="H30" i="2"/>
  <c r="D31" i="2"/>
  <c r="H32" i="2"/>
  <c r="P31" i="2"/>
  <c r="P32" i="2"/>
  <c r="J32" i="2"/>
  <c r="N32" i="2"/>
  <c r="H33" i="2"/>
  <c r="L31" i="2"/>
  <c r="D30" i="2"/>
  <c r="L30" i="2"/>
  <c r="R33" i="2"/>
  <c r="D32" i="2"/>
  <c r="R32" i="2"/>
  <c r="P30" i="2"/>
  <c r="G34" i="8" l="1"/>
  <c r="G33" i="7"/>
  <c r="G34" i="7"/>
  <c r="G32" i="7"/>
  <c r="G31" i="7"/>
  <c r="B33" i="2" l="1"/>
  <c r="T33" i="2" s="1"/>
  <c r="M33" i="2"/>
  <c r="O33" i="2"/>
  <c r="G33" i="3" l="1"/>
  <c r="G34" i="3"/>
  <c r="G32" i="3"/>
  <c r="G31" i="3"/>
  <c r="G33" i="6"/>
  <c r="G34" i="6"/>
  <c r="G32" i="6"/>
  <c r="G31" i="6"/>
  <c r="K33" i="2"/>
  <c r="G33" i="11" l="1"/>
  <c r="G34" i="11"/>
  <c r="G32" i="11"/>
  <c r="G31" i="11"/>
  <c r="G33" i="10"/>
  <c r="G34" i="10"/>
  <c r="G32" i="10"/>
  <c r="G31" i="10"/>
  <c r="G33" i="9"/>
  <c r="G34" i="9"/>
  <c r="G32" i="9"/>
  <c r="G31" i="9"/>
  <c r="G33" i="8"/>
  <c r="G32" i="8"/>
  <c r="G31" i="8"/>
  <c r="G33" i="5"/>
  <c r="G34" i="5"/>
  <c r="G32" i="5"/>
  <c r="G31" i="5"/>
  <c r="G33" i="4"/>
  <c r="G34" i="4"/>
  <c r="G32" i="4"/>
  <c r="I33" i="2"/>
  <c r="S33" i="2"/>
  <c r="E33" i="2"/>
  <c r="Q33" i="2"/>
  <c r="I33" i="4" l="1"/>
  <c r="B29" i="2" l="1"/>
  <c r="C30" i="3"/>
  <c r="C29" i="2" s="1"/>
  <c r="T29" i="2"/>
  <c r="D29" i="2"/>
  <c r="N29" i="2"/>
  <c r="L29" i="2"/>
  <c r="J29" i="2"/>
  <c r="P29" i="2"/>
  <c r="T28" i="2"/>
  <c r="H29" i="2"/>
  <c r="R29" i="2"/>
  <c r="C30" i="11" l="1"/>
  <c r="C30" i="10"/>
  <c r="C30" i="9"/>
  <c r="C30" i="8"/>
  <c r="C30" i="6"/>
  <c r="C30" i="7"/>
  <c r="C30" i="5"/>
  <c r="C30" i="4"/>
  <c r="I29" i="2"/>
  <c r="U29" i="2"/>
  <c r="E29" i="2"/>
  <c r="S29" i="2"/>
  <c r="K29" i="2"/>
  <c r="Q29" i="2"/>
  <c r="O29" i="2"/>
  <c r="M29" i="2"/>
  <c r="I30" i="8" l="1"/>
  <c r="I33" i="3" l="1"/>
  <c r="I32" i="3"/>
  <c r="I31" i="3"/>
  <c r="I30" i="3"/>
  <c r="I32" i="4"/>
  <c r="I31" i="4"/>
  <c r="I30" i="4"/>
  <c r="I33" i="5"/>
  <c r="I32" i="5"/>
  <c r="I31" i="5"/>
  <c r="I30" i="5"/>
  <c r="I33" i="7"/>
  <c r="I32" i="7"/>
  <c r="I31" i="7"/>
  <c r="I30" i="7"/>
  <c r="I33" i="6"/>
  <c r="I32" i="6"/>
  <c r="I31" i="6"/>
  <c r="I30" i="6"/>
  <c r="I33" i="8"/>
  <c r="I32" i="8"/>
  <c r="I31" i="8"/>
  <c r="I33" i="9"/>
  <c r="I32" i="9"/>
  <c r="I31" i="9"/>
  <c r="I30" i="9"/>
  <c r="I33" i="10"/>
  <c r="I32" i="10"/>
  <c r="I31" i="10"/>
  <c r="I30" i="10"/>
  <c r="I32" i="11"/>
  <c r="I33" i="11"/>
  <c r="I31" i="11"/>
  <c r="I30" i="11"/>
  <c r="C29" i="10" l="1"/>
  <c r="C29" i="9"/>
  <c r="C29" i="8"/>
  <c r="C29" i="6"/>
  <c r="C29" i="7"/>
  <c r="C29" i="5"/>
  <c r="C29" i="4"/>
  <c r="C28" i="2"/>
  <c r="C29" i="3"/>
  <c r="M28" i="2"/>
  <c r="K28" i="2"/>
  <c r="J28" i="2"/>
  <c r="Q28" i="2"/>
  <c r="R28" i="2"/>
  <c r="S28" i="2"/>
  <c r="D28" i="2"/>
  <c r="E28" i="2"/>
  <c r="H28" i="2"/>
  <c r="P28" i="2"/>
  <c r="N28" i="2"/>
  <c r="L28" i="2"/>
  <c r="O28" i="2"/>
  <c r="I28" i="2"/>
  <c r="C29" i="11" l="1"/>
  <c r="B32" i="2"/>
  <c r="T32" i="2" s="1"/>
  <c r="U28" i="2"/>
  <c r="B27" i="2" l="1"/>
  <c r="S32" i="2"/>
  <c r="R27" i="2"/>
  <c r="N27" i="2"/>
  <c r="P27" i="2"/>
  <c r="M32" i="2"/>
  <c r="O32" i="2"/>
  <c r="D27" i="2"/>
  <c r="T27" i="2"/>
  <c r="L27" i="2"/>
  <c r="Q32" i="2"/>
  <c r="I32" i="2"/>
  <c r="H27" i="2"/>
  <c r="J27" i="2"/>
  <c r="E32" i="2"/>
  <c r="K32" i="2"/>
  <c r="U34" i="2" l="1"/>
  <c r="C28" i="11"/>
  <c r="C28" i="10"/>
  <c r="C28" i="9"/>
  <c r="C28" i="8"/>
  <c r="C28" i="7"/>
  <c r="C28" i="6"/>
  <c r="C28" i="5"/>
  <c r="C28" i="4"/>
  <c r="C28" i="3"/>
  <c r="C27" i="2" s="1"/>
  <c r="E27" i="2"/>
  <c r="K27" i="2"/>
  <c r="I27" i="2"/>
  <c r="U27" i="2"/>
  <c r="M27" i="2"/>
  <c r="S27" i="2"/>
  <c r="O27" i="2"/>
  <c r="Q27" i="2"/>
  <c r="C25" i="10" l="1"/>
  <c r="C26" i="10"/>
  <c r="C27" i="10"/>
  <c r="C8" i="9"/>
  <c r="C9" i="9"/>
  <c r="C10" i="9"/>
  <c r="C11" i="9"/>
  <c r="C12" i="9"/>
  <c r="C13" i="9"/>
  <c r="C14" i="9"/>
  <c r="C15" i="9"/>
  <c r="C16" i="9"/>
  <c r="C17" i="9"/>
  <c r="C18" i="9"/>
  <c r="C19" i="9"/>
  <c r="C20" i="9"/>
  <c r="C21" i="9"/>
  <c r="C22" i="9"/>
  <c r="C23" i="9"/>
  <c r="C24" i="9"/>
  <c r="C25" i="9"/>
  <c r="C26" i="9"/>
  <c r="C27" i="9"/>
  <c r="C8" i="8"/>
  <c r="C9" i="8"/>
  <c r="C10" i="8"/>
  <c r="C11" i="8"/>
  <c r="C12" i="8"/>
  <c r="C13" i="8"/>
  <c r="C14" i="8"/>
  <c r="C15" i="8"/>
  <c r="C16" i="8"/>
  <c r="C17" i="8"/>
  <c r="C18" i="8"/>
  <c r="C19" i="8"/>
  <c r="C20" i="8"/>
  <c r="C21" i="8"/>
  <c r="C22" i="8"/>
  <c r="C23" i="8"/>
  <c r="C24" i="8"/>
  <c r="C25" i="8"/>
  <c r="C26" i="8"/>
  <c r="C8" i="7"/>
  <c r="C9" i="7"/>
  <c r="C10" i="7"/>
  <c r="C11" i="7"/>
  <c r="C12" i="7"/>
  <c r="C13" i="7"/>
  <c r="C14" i="7"/>
  <c r="C15" i="7"/>
  <c r="C16" i="7"/>
  <c r="C17" i="7"/>
  <c r="C18" i="7"/>
  <c r="C19" i="7"/>
  <c r="C20" i="7"/>
  <c r="C21" i="7"/>
  <c r="C22" i="7"/>
  <c r="C23" i="7"/>
  <c r="C24" i="7"/>
  <c r="C25" i="7"/>
  <c r="C26" i="7"/>
  <c r="C27" i="7"/>
  <c r="C8" i="6"/>
  <c r="C9" i="6"/>
  <c r="C10" i="6"/>
  <c r="C11" i="6"/>
  <c r="C12" i="6"/>
  <c r="C13" i="6"/>
  <c r="C14" i="6"/>
  <c r="C15" i="6"/>
  <c r="C16" i="6"/>
  <c r="C17" i="6"/>
  <c r="C18" i="6"/>
  <c r="C19" i="6"/>
  <c r="C20" i="6"/>
  <c r="C21" i="6"/>
  <c r="C22" i="6"/>
  <c r="C23" i="6"/>
  <c r="C24" i="6"/>
  <c r="C25" i="6"/>
  <c r="C26" i="6"/>
  <c r="C27" i="6"/>
  <c r="C8" i="5"/>
  <c r="C9" i="5"/>
  <c r="C10" i="5"/>
  <c r="C11" i="5"/>
  <c r="C12" i="5"/>
  <c r="C13" i="5"/>
  <c r="C14" i="5"/>
  <c r="C15" i="5"/>
  <c r="C16" i="5"/>
  <c r="C17" i="5"/>
  <c r="C18" i="5"/>
  <c r="C19" i="5"/>
  <c r="C20" i="5"/>
  <c r="C21" i="5"/>
  <c r="C22" i="5"/>
  <c r="C23" i="5"/>
  <c r="C24" i="5"/>
  <c r="C25" i="5"/>
  <c r="C26" i="5"/>
  <c r="C27" i="5"/>
  <c r="C8" i="4"/>
  <c r="C9" i="4"/>
  <c r="C10" i="4"/>
  <c r="C11" i="4"/>
  <c r="C12" i="4"/>
  <c r="C13" i="4"/>
  <c r="C14" i="4"/>
  <c r="C15" i="4"/>
  <c r="C16" i="4"/>
  <c r="C17" i="4"/>
  <c r="C18" i="4"/>
  <c r="C19" i="4"/>
  <c r="C20" i="4"/>
  <c r="C21" i="4"/>
  <c r="C22" i="4"/>
  <c r="C23" i="4"/>
  <c r="C24" i="4"/>
  <c r="C25" i="4"/>
  <c r="C26" i="4"/>
  <c r="C8" i="3"/>
  <c r="C9" i="3"/>
  <c r="C10" i="3"/>
  <c r="C11" i="3"/>
  <c r="C12" i="3"/>
  <c r="C13" i="3"/>
  <c r="C14" i="3"/>
  <c r="C15" i="3"/>
  <c r="C16" i="3"/>
  <c r="C17" i="3"/>
  <c r="C18" i="3"/>
  <c r="C19" i="3"/>
  <c r="C20" i="3"/>
  <c r="C21" i="3"/>
  <c r="C22" i="3"/>
  <c r="C23" i="3"/>
  <c r="C24" i="3"/>
  <c r="C25" i="3"/>
  <c r="C26" i="3"/>
  <c r="C24" i="11" l="1"/>
  <c r="C20" i="11"/>
  <c r="C12" i="11"/>
  <c r="C16" i="11"/>
  <c r="C11" i="11"/>
  <c r="C25" i="11"/>
  <c r="C21" i="11"/>
  <c r="C17" i="11"/>
  <c r="C13" i="11"/>
  <c r="C9" i="11"/>
  <c r="C8" i="11"/>
  <c r="C26" i="11"/>
  <c r="C22" i="11"/>
  <c r="C18" i="11"/>
  <c r="C14" i="11"/>
  <c r="C10" i="11"/>
  <c r="C27" i="11"/>
  <c r="C23" i="11"/>
  <c r="C19" i="11"/>
  <c r="C15" i="11"/>
  <c r="B30" i="2"/>
  <c r="T30" i="2" s="1"/>
  <c r="B31" i="2"/>
  <c r="T31" i="2" s="1"/>
  <c r="C7" i="2"/>
  <c r="C8" i="2"/>
  <c r="C9" i="2"/>
  <c r="C10" i="2"/>
  <c r="C11" i="2"/>
  <c r="C12" i="2"/>
  <c r="C13" i="2"/>
  <c r="C14" i="2"/>
  <c r="C15" i="2"/>
  <c r="C16" i="2"/>
  <c r="C17" i="2"/>
  <c r="C18" i="2"/>
  <c r="C19" i="2"/>
  <c r="C20" i="2"/>
  <c r="C21" i="2"/>
  <c r="C22" i="2"/>
  <c r="C23" i="2"/>
  <c r="C24" i="2"/>
  <c r="B6" i="2"/>
  <c r="B7" i="2"/>
  <c r="B8" i="2"/>
  <c r="B9" i="2"/>
  <c r="B10" i="2"/>
  <c r="B11" i="2"/>
  <c r="B12" i="2"/>
  <c r="B13" i="2"/>
  <c r="B14" i="2"/>
  <c r="B15" i="2"/>
  <c r="B16" i="2"/>
  <c r="B17" i="2"/>
  <c r="B18" i="2"/>
  <c r="B19" i="2"/>
  <c r="B20" i="2"/>
  <c r="B21" i="2"/>
  <c r="B22" i="2"/>
  <c r="B23" i="2"/>
  <c r="B24" i="2"/>
  <c r="B25" i="2"/>
  <c r="B26" i="2"/>
  <c r="U26" i="2"/>
  <c r="U23" i="2"/>
  <c r="U25" i="2"/>
  <c r="U24" i="2"/>
  <c r="C27" i="8" l="1"/>
  <c r="C27" i="4"/>
  <c r="C27" i="3"/>
  <c r="C26" i="2" s="1"/>
  <c r="B2" i="11" l="1"/>
  <c r="B2" i="10"/>
  <c r="B2" i="9"/>
  <c r="B2" i="8"/>
  <c r="B2" i="7"/>
  <c r="B2" i="6"/>
  <c r="B2" i="5"/>
  <c r="B2" i="4"/>
  <c r="U29" i="11" l="1"/>
  <c r="U30" i="11"/>
  <c r="U28" i="11"/>
  <c r="C25" i="2" l="1"/>
  <c r="U27" i="11" l="1"/>
  <c r="U33" i="2" l="1"/>
  <c r="U30" i="2"/>
  <c r="U31" i="2"/>
  <c r="U32" i="2"/>
  <c r="E23" i="2"/>
  <c r="I20" i="2"/>
  <c r="M20" i="2"/>
  <c r="U20" i="2"/>
  <c r="E20" i="2"/>
  <c r="J9" i="2"/>
  <c r="D21" i="2"/>
  <c r="S24" i="2"/>
  <c r="M26" i="2"/>
  <c r="T22" i="2"/>
  <c r="T12" i="2"/>
  <c r="D6" i="2"/>
  <c r="M19" i="2"/>
  <c r="U13" i="2"/>
  <c r="L15" i="2"/>
  <c r="L14" i="2"/>
  <c r="Q8" i="2"/>
  <c r="E25" i="2"/>
  <c r="R23" i="2"/>
  <c r="T7" i="2"/>
  <c r="Q11" i="2"/>
  <c r="R7" i="2"/>
  <c r="R25" i="2"/>
  <c r="P26" i="2"/>
  <c r="Q16" i="2"/>
  <c r="K23" i="2"/>
  <c r="H12" i="2"/>
  <c r="L16" i="2"/>
  <c r="I12" i="2"/>
  <c r="Q7" i="2"/>
  <c r="P12" i="2"/>
  <c r="Q22" i="2"/>
  <c r="L10" i="2"/>
  <c r="E30" i="2"/>
  <c r="J10" i="2"/>
  <c r="Q17" i="2"/>
  <c r="N17" i="2"/>
  <c r="D22" i="2"/>
  <c r="P9" i="2"/>
  <c r="M14" i="2"/>
  <c r="O19" i="2"/>
  <c r="I24" i="2"/>
  <c r="O20" i="2"/>
  <c r="N9" i="2"/>
  <c r="E17" i="2"/>
  <c r="H20" i="2"/>
  <c r="K14" i="2"/>
  <c r="D25" i="2"/>
  <c r="O7" i="2"/>
  <c r="D9" i="2"/>
  <c r="J20" i="2"/>
  <c r="R13" i="2"/>
  <c r="J6" i="2"/>
  <c r="I21" i="2"/>
  <c r="T20" i="2"/>
  <c r="Q18" i="2"/>
  <c r="J15" i="2"/>
  <c r="U22" i="2"/>
  <c r="O17" i="2"/>
  <c r="E31" i="2"/>
  <c r="D10" i="2"/>
  <c r="H25" i="2"/>
  <c r="Q21" i="2"/>
  <c r="J19" i="2"/>
  <c r="P17" i="2"/>
  <c r="Q26" i="2"/>
  <c r="M24" i="2"/>
  <c r="L13" i="2"/>
  <c r="M22" i="2"/>
  <c r="E12" i="2"/>
  <c r="I22" i="2"/>
  <c r="P14" i="2"/>
  <c r="I31" i="2"/>
  <c r="L6" i="2"/>
  <c r="R14" i="2"/>
  <c r="P16" i="2"/>
  <c r="O22" i="2"/>
  <c r="J24" i="2"/>
  <c r="N19" i="2"/>
  <c r="T19" i="2"/>
  <c r="M23" i="2"/>
  <c r="H6" i="2"/>
  <c r="M30" i="2"/>
  <c r="J13" i="2"/>
  <c r="O14" i="2"/>
  <c r="K10" i="2"/>
  <c r="H22" i="2"/>
  <c r="N21" i="2"/>
  <c r="J22" i="2"/>
  <c r="L11" i="2"/>
  <c r="I14" i="2"/>
  <c r="L26" i="2"/>
  <c r="I9" i="2"/>
  <c r="J11" i="2"/>
  <c r="R9" i="2"/>
  <c r="N8" i="2"/>
  <c r="K31" i="2"/>
  <c r="U15" i="2"/>
  <c r="T18" i="2"/>
  <c r="T13" i="2"/>
  <c r="J7" i="2"/>
  <c r="J18" i="2"/>
  <c r="R16" i="2"/>
  <c r="P19" i="2"/>
  <c r="M9" i="2"/>
  <c r="S31" i="2"/>
  <c r="E13" i="2"/>
  <c r="H16" i="2"/>
  <c r="T9" i="2"/>
  <c r="T16" i="2"/>
  <c r="R6" i="2"/>
  <c r="M18" i="2"/>
  <c r="N6" i="2"/>
  <c r="M31" i="2"/>
  <c r="O30" i="2"/>
  <c r="I13" i="2"/>
  <c r="D19" i="2"/>
  <c r="N16" i="2"/>
  <c r="L21" i="2"/>
  <c r="Q31" i="2"/>
  <c r="P8" i="2"/>
  <c r="O31" i="2"/>
  <c r="H23" i="2"/>
  <c r="Q12" i="2"/>
  <c r="S26" i="2"/>
  <c r="D17" i="2"/>
  <c r="E14" i="2"/>
  <c r="I26" i="2"/>
  <c r="D18" i="2"/>
  <c r="E15" i="2"/>
  <c r="T17" i="2"/>
  <c r="H24" i="2"/>
  <c r="T15" i="2"/>
  <c r="I30" i="2"/>
  <c r="K25" i="2"/>
  <c r="P23" i="2"/>
  <c r="I7" i="2"/>
  <c r="O8" i="2"/>
  <c r="N23" i="2"/>
  <c r="Q24" i="2"/>
  <c r="H14" i="2"/>
  <c r="R11" i="2"/>
  <c r="L12" i="2"/>
  <c r="D26" i="2"/>
  <c r="P7" i="2"/>
  <c r="N13" i="2"/>
  <c r="Q19" i="2"/>
  <c r="U16" i="2"/>
  <c r="L8" i="2"/>
  <c r="Q10" i="2"/>
  <c r="E8" i="2"/>
  <c r="M8" i="2"/>
  <c r="K7" i="2"/>
  <c r="M10" i="2"/>
  <c r="L20" i="2"/>
  <c r="L18" i="2"/>
  <c r="O18" i="2"/>
  <c r="O16" i="2"/>
  <c r="E21" i="2"/>
  <c r="J8" i="2"/>
  <c r="P22" i="2"/>
  <c r="R19" i="2"/>
  <c r="N11" i="2"/>
  <c r="Q14" i="2"/>
  <c r="H8" i="2"/>
  <c r="T23" i="2"/>
  <c r="I25" i="2"/>
  <c r="U19" i="2"/>
  <c r="N15" i="2"/>
  <c r="I10" i="2"/>
  <c r="K13" i="2"/>
  <c r="U8" i="2"/>
  <c r="O12" i="2"/>
  <c r="N22" i="2"/>
  <c r="R21" i="2"/>
  <c r="O9" i="2"/>
  <c r="T11" i="2"/>
  <c r="K9" i="2"/>
  <c r="J17" i="2"/>
  <c r="K17" i="2"/>
  <c r="M16" i="2"/>
  <c r="E11" i="2"/>
  <c r="M12" i="2"/>
  <c r="U10" i="2"/>
  <c r="L23" i="2"/>
  <c r="O25" i="2"/>
  <c r="R20" i="2"/>
  <c r="R18" i="2"/>
  <c r="P15" i="2"/>
  <c r="P11" i="2"/>
  <c r="U14" i="2"/>
  <c r="M11" i="2"/>
  <c r="H15" i="2"/>
  <c r="M17" i="2"/>
  <c r="E16" i="2"/>
  <c r="J26" i="2"/>
  <c r="E9" i="2"/>
  <c r="K24" i="2"/>
  <c r="O21" i="2"/>
  <c r="R8" i="2"/>
  <c r="L7" i="2"/>
  <c r="P6" i="2"/>
  <c r="R10" i="2"/>
  <c r="I16" i="2"/>
  <c r="E26" i="2"/>
  <c r="L9" i="2"/>
  <c r="K26" i="2"/>
  <c r="N18" i="2"/>
  <c r="N12" i="2"/>
  <c r="D14" i="2"/>
  <c r="J16" i="2"/>
  <c r="E7" i="2"/>
  <c r="I23" i="2"/>
  <c r="H26" i="2"/>
  <c r="H21" i="2"/>
  <c r="Q15" i="2"/>
  <c r="H9" i="2"/>
  <c r="D12" i="2"/>
  <c r="O11" i="2"/>
  <c r="U21" i="2"/>
  <c r="H7" i="2"/>
  <c r="I17" i="2"/>
  <c r="U17" i="2"/>
  <c r="P18" i="2"/>
  <c r="Q13" i="2"/>
  <c r="P24" i="2"/>
  <c r="E22" i="2"/>
  <c r="E24" i="2"/>
  <c r="Q9" i="2"/>
  <c r="P20" i="2"/>
  <c r="K18" i="2"/>
  <c r="L25" i="2"/>
  <c r="N24" i="2"/>
  <c r="Q20" i="2"/>
  <c r="T21" i="2"/>
  <c r="K20" i="2"/>
  <c r="D23" i="2"/>
  <c r="D24" i="2"/>
  <c r="J12" i="2"/>
  <c r="Q30" i="2"/>
  <c r="M21" i="2"/>
  <c r="T10" i="2"/>
  <c r="H17" i="2"/>
  <c r="O23" i="2"/>
  <c r="O15" i="2"/>
  <c r="I11" i="2"/>
  <c r="M15" i="2"/>
  <c r="P10" i="2"/>
  <c r="J14" i="2"/>
  <c r="D7" i="2"/>
  <c r="H10" i="2"/>
  <c r="H19" i="2"/>
  <c r="L24" i="2"/>
  <c r="R12" i="2"/>
  <c r="D15" i="2"/>
  <c r="L17" i="2"/>
  <c r="D11" i="2"/>
  <c r="P13" i="2"/>
  <c r="J25" i="2"/>
  <c r="D8" i="2"/>
  <c r="T8" i="2"/>
  <c r="I8" i="2"/>
  <c r="K21" i="2"/>
  <c r="N25" i="2"/>
  <c r="L22" i="2"/>
  <c r="T25" i="2"/>
  <c r="K22" i="2"/>
  <c r="R24" i="2"/>
  <c r="R17" i="2"/>
  <c r="T6" i="2"/>
  <c r="K16" i="2"/>
  <c r="H13" i="2"/>
  <c r="K30" i="2"/>
  <c r="D16" i="2"/>
  <c r="R26" i="2"/>
  <c r="P21" i="2"/>
  <c r="U11" i="2"/>
  <c r="H11" i="2"/>
  <c r="I18" i="2"/>
  <c r="H18" i="2"/>
  <c r="U12" i="2"/>
  <c r="S25" i="2"/>
  <c r="U18" i="2"/>
  <c r="I19" i="2"/>
  <c r="S30" i="2"/>
  <c r="R15" i="2"/>
  <c r="E19" i="2"/>
  <c r="N14" i="2"/>
  <c r="Q23" i="2"/>
  <c r="U9" i="2"/>
  <c r="J23" i="2"/>
  <c r="R22" i="2"/>
  <c r="K8" i="2"/>
  <c r="D13" i="2"/>
  <c r="T26" i="2"/>
  <c r="I15" i="2"/>
  <c r="N10" i="2"/>
  <c r="T14" i="2"/>
  <c r="O10" i="2"/>
  <c r="D20" i="2"/>
  <c r="M7" i="2"/>
  <c r="T24" i="2"/>
  <c r="M13" i="2"/>
  <c r="M25" i="2"/>
  <c r="N20" i="2"/>
  <c r="P25" i="2"/>
  <c r="E18" i="2"/>
  <c r="O24" i="2"/>
  <c r="K19" i="2"/>
  <c r="E10" i="2"/>
  <c r="J21" i="2"/>
  <c r="L19" i="2"/>
  <c r="N7" i="2"/>
  <c r="N26" i="2"/>
  <c r="O26" i="2"/>
  <c r="K12" i="2"/>
  <c r="O13" i="2"/>
  <c r="Q25" i="2"/>
  <c r="U7" i="2"/>
  <c r="K11" i="2"/>
  <c r="K15" i="2"/>
</calcChain>
</file>

<file path=xl/sharedStrings.xml><?xml version="1.0" encoding="utf-8"?>
<sst xmlns="http://schemas.openxmlformats.org/spreadsheetml/2006/main" count="1061" uniqueCount="90">
  <si>
    <t>Taxation revenue—annual historical series</t>
  </si>
  <si>
    <t xml:space="preserve">Taxation revenue represents revenue received from the State’s taxpayers and includes: </t>
  </si>
  <si>
    <t>-</t>
  </si>
  <si>
    <t xml:space="preserve">payroll tax; </t>
  </si>
  <si>
    <t xml:space="preserve">land tax; </t>
  </si>
  <si>
    <t xml:space="preserve">fire services property levy; </t>
  </si>
  <si>
    <t xml:space="preserve">duties levied principally on conveyances and land transfers; </t>
  </si>
  <si>
    <t xml:space="preserve">gambling taxes levied mainly on private lotteries, electronic gaming machines, casino operations and racing; </t>
  </si>
  <si>
    <t>Current forecasts overview</t>
  </si>
  <si>
    <t>2015-16 Budget Update</t>
  </si>
  <si>
    <t>Total taxation</t>
  </si>
  <si>
    <t>Payroll tax</t>
  </si>
  <si>
    <t>Land transfer duty</t>
  </si>
  <si>
    <t>Gambling taxes</t>
  </si>
  <si>
    <t>Insurance taxes</t>
  </si>
  <si>
    <t>Motor vehicle taxes</t>
  </si>
  <si>
    <t>Land tax</t>
  </si>
  <si>
    <t>Fire services property levy</t>
  </si>
  <si>
    <t>Other taxes</t>
  </si>
  <si>
    <t>$m</t>
  </si>
  <si>
    <t>%</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</si>
  <si>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</si>
  <si>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</si>
  <si>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</si>
  <si>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</si>
  <si>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</si>
  <si>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</si>
  <si>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</si>
  <si>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</si>
  <si>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</si>
  <si>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</si>
  <si>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</si>
  <si>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</si>
  <si>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</si>
  <si>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</si>
  <si>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</si>
  <si>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</si>
  <si>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</si>
  <si>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</si>
  <si>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</si>
  <si>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</si>
  <si>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</si>
  <si>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</si>
  <si>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</si>
  <si>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Source: Department of Treasury and Finance.</t>
  </si>
  <si>
    <t>Total taxation revenue</t>
  </si>
  <si>
    <t>Historical data</t>
  </si>
  <si>
    <t>Forecasts ($m)</t>
  </si>
  <si>
    <t>Revenue</t>
  </si>
  <si>
    <t>Growth</t>
  </si>
  <si>
    <t>2015-16 Budget</t>
  </si>
  <si>
    <t>2014-15 Budget Update</t>
  </si>
  <si>
    <t>2014-15 Budget</t>
  </si>
  <si>
    <t>2013-14 Budget Update</t>
  </si>
  <si>
    <t>2013-14 Budget</t>
  </si>
  <si>
    <t>2012-13 Budget Update</t>
  </si>
  <si>
    <t>2012-13 Budget</t>
  </si>
  <si>
    <t>2011-12 Budget Update</t>
  </si>
  <si>
    <t>2011-12 Budget</t>
  </si>
  <si>
    <t>2010-11 Budget Update</t>
  </si>
  <si>
    <t>2010-11 Budget</t>
  </si>
  <si>
    <t>2009-10 Budget Update</t>
  </si>
  <si>
    <t>2009-10 Budget</t>
  </si>
  <si>
    <t xml:space="preserve">2016-17 Budget </t>
  </si>
  <si>
    <t>2019-20</t>
  </si>
  <si>
    <t>2016-17 Budget</t>
  </si>
  <si>
    <t>Source: Department of Treasury and Finance</t>
  </si>
  <si>
    <t>2016-17 Budget Update</t>
  </si>
  <si>
    <t>2017-18 Budget</t>
  </si>
  <si>
    <t>2020-21</t>
  </si>
  <si>
    <t>2017-18 
Budget Update</t>
  </si>
  <si>
    <t>2021-22</t>
  </si>
  <si>
    <t>2018-19 Budget</t>
  </si>
  <si>
    <t>2018-19 Budget Update</t>
  </si>
  <si>
    <t>2019-20 Budget</t>
  </si>
  <si>
    <t>2022-23</t>
  </si>
  <si>
    <t>2019-20 Budget Update</t>
  </si>
  <si>
    <t>2023-24</t>
  </si>
  <si>
    <t>2020-21 Budget</t>
  </si>
  <si>
    <t>2019-20   Budget Update</t>
  </si>
  <si>
    <t>2019-20    Budget Update</t>
  </si>
  <si>
    <t>Insurance taxes are levied on non-life (or general) insurance and stamp duties on compulsory third party insurance;</t>
  </si>
  <si>
    <t>Published date: May 2021</t>
  </si>
  <si>
    <t>2021-22 Budget</t>
  </si>
  <si>
    <t>2024-25</t>
  </si>
  <si>
    <t>Budget 2021-22</t>
  </si>
  <si>
    <t>Mental health and wellbeing levy</t>
  </si>
  <si>
    <t xml:space="preserve">motor vehicle taxes, including registration fees and duty on registrations and transfers; </t>
  </si>
  <si>
    <t>mental health and wellbeing levy</t>
  </si>
  <si>
    <t xml:space="preserve">other taxes category includes congestion levy, growth areas infrastructure contribution, windfall gains tax, levies on statutory corporations, liquor licence fees, landfill levy, metropolitan improvement rate, metropolitan planning levy, financial accommodation levy and the commercial passenger vehicle levy.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</si>
</sst>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4" formatCode="_-&quot;$&quot;* #,##0.00_-;\-&quot;$&quot;* #,##0.00_-;_-&quot;$&quot;* &quot;-&quot;??_-;_-@_-"/>
    <numFmt numFmtId="43" formatCode="_-* #,##0.00_-;\-* #,##0.00_-;_-* &quot;-&quot;??_-;_-@_-"/>
    <numFmt numFmtId="164" formatCode="#\ ##0"/>
    <numFmt numFmtId="165" formatCode="0.0"/>
    <numFmt numFmtId="166" formatCode="#\ 000"/>
    <numFmt numFmtId="167" formatCode="#\ ##0.0"/>
    <numFmt numFmtId="168" formatCode="###\ ##0.0"/>
    <numFmt numFmtId="169" formatCode="#####\ ##0.0"/>
    <numFmt numFmtId="170" formatCode="_(* #,##0_);_(* \(#,##0\);_(* &quot;-&quot;_);_(@_)"/>
    <numFmt numFmtId="171" formatCode="####\ ##0.0"/>
    <numFmt numFmtId="172" formatCode="#.0\ ##0"/>
    <numFmt numFmtId="173" formatCode=".\ ;"/>
  </numFmts>
  <fonts count="65" x14ac:knownFonts="1">
    <font>
      <sz val="11"/>
      <color theme="1"/>
      <name val="Calibri"/>
      <family val="2"/>
      <scheme val="minor"/>
    </font>
    <font>
      <b/>
      <sz val="10"/>
      <color theme="1"/>
      <name val="Calibri"/>
      <family val="2"/>
    </font>
    <font>
      <b/>
      <sz val="10"/>
      <name val="Calibri"/>
      <family val="2"/>
    </font>
    <font>
      <i/>
      <sz val="10"/>
      <color theme="1"/>
      <name val="Calibri"/>
      <family val="2"/>
    </font>
    <font>
      <sz val="10"/>
      <color theme="0"/>
      <name val="Calibri"/>
      <family val="2"/>
    </font>
    <font>
      <b/>
      <sz val="10"/>
      <color theme="0"/>
      <name val="Calibri"/>
      <family val="2"/>
    </font>
    <font>
      <sz val="10"/>
      <name val="Calibri"/>
      <family val="2"/>
    </font>
    <font>
      <sz val="10"/>
      <color rgb="FFFF0000"/>
      <name val="Calibri"/>
      <family val="2"/>
    </font>
    <font>
      <sz val="10"/>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Calibri"/>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rgb="FF9C0006"/>
      <name val="Calibri"/>
      <family val="2"/>
    </font>
    <font>
      <b/>
      <sz val="10"/>
      <color rgb="FFFA7D00"/>
      <name val="Calibri"/>
      <family val="2"/>
    </font>
    <font>
      <sz val="10"/>
      <color theme="1"/>
      <name val="Arial"/>
      <family val="2"/>
    </font>
    <font>
      <i/>
      <sz val="10"/>
      <color rgb="FF7F7F7F"/>
      <name val="Calibri"/>
      <family val="2"/>
    </font>
    <font>
      <u/>
      <sz val="8"/>
      <color rgb="FF800080"/>
      <name val="Calibri"/>
      <family val="2"/>
      <scheme val="minor"/>
    </font>
    <font>
      <u/>
      <sz val="8"/>
      <color rgb="FF800080"/>
      <name val="Arial"/>
      <family val="2"/>
    </font>
    <font>
      <sz val="10"/>
      <color rgb="FF006100"/>
      <name val="Calibri"/>
      <family val="2"/>
    </font>
    <font>
      <b/>
      <sz val="15"/>
      <color theme="3"/>
      <name val="Calibri"/>
      <family val="2"/>
    </font>
    <font>
      <b/>
      <sz val="13"/>
      <color theme="3"/>
      <name val="Calibri"/>
      <family val="2"/>
    </font>
    <font>
      <b/>
      <sz val="11"/>
      <color theme="3"/>
      <name val="Calibri"/>
      <family val="2"/>
    </font>
    <font>
      <u/>
      <sz val="8"/>
      <color rgb="FF0000FF"/>
      <name val="Calibri"/>
      <family val="2"/>
      <scheme val="minor"/>
    </font>
    <font>
      <u/>
      <sz val="8"/>
      <color rgb="FF0000FF"/>
      <name val="Arial"/>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sz val="11"/>
      <color theme="1"/>
      <name val="Calibri"/>
      <family val="2"/>
    </font>
    <font>
      <i/>
      <sz val="10"/>
      <color theme="1"/>
      <name val="Calibri"/>
      <family val="2"/>
      <scheme val="minor"/>
    </font>
    <font>
      <b/>
      <sz val="12"/>
      <color theme="1"/>
      <name val="Calibri"/>
      <family val="2"/>
    </font>
  </fonts>
  <fills count="52">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0"/>
        <bgColor indexed="64"/>
      </patternFill>
    </fill>
  </fills>
  <borders count="30">
    <border>
      <left/>
      <right/>
      <top/>
      <bottom/>
      <diagonal/>
    </border>
    <border>
      <left/>
      <right style="thin">
        <color theme="0"/>
      </right>
      <top/>
      <bottom/>
      <diagonal/>
    </border>
    <border>
      <left/>
      <right/>
      <top/>
      <bottom style="medium">
        <color indexed="64"/>
      </bottom>
      <diagonal/>
    </border>
    <border>
      <left style="thin">
        <color theme="0"/>
      </left>
      <right/>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style="medium">
        <color indexed="64"/>
      </bottom>
      <diagonal/>
    </border>
  </borders>
  <cellStyleXfs count="287">
    <xf numFmtId="0" fontId="0" fillId="0" borderId="0"/>
    <xf numFmtId="9" fontId="9" fillId="0" borderId="0" applyFont="0" applyFill="0" applyBorder="0" applyAlignment="0" applyProtection="0"/>
    <xf numFmtId="0" fontId="26" fillId="0" borderId="0"/>
    <xf numFmtId="41" fontId="28" fillId="0" borderId="0" applyFont="0" applyFill="0" applyBorder="0" applyAlignment="0" applyProtection="0"/>
    <xf numFmtId="170" fontId="28" fillId="0" borderId="0" applyFont="0" applyFill="0" applyBorder="0" applyAlignment="0" applyProtection="0"/>
    <xf numFmtId="41" fontId="28" fillId="0" borderId="0" applyFont="0" applyFill="0" applyBorder="0" applyAlignment="0" applyProtection="0"/>
    <xf numFmtId="0" fontId="29" fillId="35" borderId="0" applyNumberFormat="0" applyBorder="0" applyAlignment="0" applyProtection="0"/>
    <xf numFmtId="0" fontId="29" fillId="35" borderId="0" applyNumberFormat="0" applyBorder="0" applyAlignment="0" applyProtection="0"/>
    <xf numFmtId="0" fontId="9" fillId="12" borderId="0" applyNumberFormat="0" applyBorder="0" applyAlignment="0" applyProtection="0"/>
    <xf numFmtId="0" fontId="27" fillId="12"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9" fillId="16" borderId="0" applyNumberFormat="0" applyBorder="0" applyAlignment="0" applyProtection="0"/>
    <xf numFmtId="0" fontId="27" fillId="16"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9" fillId="20" borderId="0" applyNumberFormat="0" applyBorder="0" applyAlignment="0" applyProtection="0"/>
    <xf numFmtId="0" fontId="27" fillId="20"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9" fillId="24" borderId="0" applyNumberFormat="0" applyBorder="0" applyAlignment="0" applyProtection="0"/>
    <xf numFmtId="0" fontId="27" fillId="24" borderId="0" applyNumberFormat="0" applyBorder="0" applyAlignment="0" applyProtection="0"/>
    <xf numFmtId="0" fontId="29" fillId="38" borderId="0" applyNumberFormat="0" applyBorder="0" applyAlignment="0" applyProtection="0"/>
    <xf numFmtId="0" fontId="29" fillId="38" borderId="0" applyNumberFormat="0" applyBorder="0" applyAlignment="0" applyProtection="0"/>
    <xf numFmtId="0" fontId="9" fillId="28" borderId="0" applyNumberFormat="0" applyBorder="0" applyAlignment="0" applyProtection="0"/>
    <xf numFmtId="0" fontId="27" fillId="28" borderId="0" applyNumberFormat="0" applyBorder="0" applyAlignment="0" applyProtection="0"/>
    <xf numFmtId="0" fontId="29" fillId="37" borderId="0" applyNumberFormat="0" applyBorder="0" applyAlignment="0" applyProtection="0"/>
    <xf numFmtId="0" fontId="29" fillId="37" borderId="0" applyNumberFormat="0" applyBorder="0" applyAlignment="0" applyProtection="0"/>
    <xf numFmtId="0" fontId="9" fillId="32" borderId="0" applyNumberFormat="0" applyBorder="0" applyAlignment="0" applyProtection="0"/>
    <xf numFmtId="0" fontId="27" fillId="32"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9" fillId="13" borderId="0" applyNumberFormat="0" applyBorder="0" applyAlignment="0" applyProtection="0"/>
    <xf numFmtId="0" fontId="27" fillId="13"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9" fillId="17" borderId="0" applyNumberFormat="0" applyBorder="0" applyAlignment="0" applyProtection="0"/>
    <xf numFmtId="0" fontId="27" fillId="17"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9" fillId="21" borderId="0" applyNumberFormat="0" applyBorder="0" applyAlignment="0" applyProtection="0"/>
    <xf numFmtId="0" fontId="27" fillId="21"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9" fillId="25" borderId="0" applyNumberFormat="0" applyBorder="0" applyAlignment="0" applyProtection="0"/>
    <xf numFmtId="0" fontId="27" fillId="25"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9" fillId="29" borderId="0" applyNumberFormat="0" applyBorder="0" applyAlignment="0" applyProtection="0"/>
    <xf numFmtId="0" fontId="27" fillId="29" borderId="0" applyNumberFormat="0" applyBorder="0" applyAlignment="0" applyProtection="0"/>
    <xf numFmtId="0" fontId="29" fillId="40" borderId="0" applyNumberFormat="0" applyBorder="0" applyAlignment="0" applyProtection="0"/>
    <xf numFmtId="0" fontId="29" fillId="40" borderId="0" applyNumberFormat="0" applyBorder="0" applyAlignment="0" applyProtection="0"/>
    <xf numFmtId="0" fontId="9" fillId="33" borderId="0" applyNumberFormat="0" applyBorder="0" applyAlignment="0" applyProtection="0"/>
    <xf numFmtId="0" fontId="27" fillId="33"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5" fillId="14" borderId="0" applyNumberFormat="0" applyBorder="0" applyAlignment="0" applyProtection="0"/>
    <xf numFmtId="0" fontId="4" fillId="14"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5" fillId="18" borderId="0" applyNumberFormat="0" applyBorder="0" applyAlignment="0" applyProtection="0"/>
    <xf numFmtId="0" fontId="4" fillId="18"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25" fillId="22" borderId="0" applyNumberFormat="0" applyBorder="0" applyAlignment="0" applyProtection="0"/>
    <xf numFmtId="0" fontId="4" fillId="22"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25" fillId="26" borderId="0" applyNumberFormat="0" applyBorder="0" applyAlignment="0" applyProtection="0"/>
    <xf numFmtId="0" fontId="4" fillId="2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5" fillId="30" borderId="0" applyNumberFormat="0" applyBorder="0" applyAlignment="0" applyProtection="0"/>
    <xf numFmtId="0" fontId="4" fillId="30"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5" fillId="34" borderId="0" applyNumberFormat="0" applyBorder="0" applyAlignment="0" applyProtection="0"/>
    <xf numFmtId="0" fontId="4" fillId="34"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5" fillId="11" borderId="0" applyNumberFormat="0" applyBorder="0" applyAlignment="0" applyProtection="0"/>
    <xf numFmtId="0" fontId="4" fillId="11"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25" fillId="15" borderId="0" applyNumberFormat="0" applyBorder="0" applyAlignment="0" applyProtection="0"/>
    <xf numFmtId="0" fontId="4" fillId="15"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25" fillId="19" borderId="0" applyNumberFormat="0" applyBorder="0" applyAlignment="0" applyProtection="0"/>
    <xf numFmtId="0" fontId="4" fillId="19"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25" fillId="23" borderId="0" applyNumberFormat="0" applyBorder="0" applyAlignment="0" applyProtection="0"/>
    <xf numFmtId="0" fontId="4" fillId="23"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25" fillId="27" borderId="0" applyNumberFormat="0" applyBorder="0" applyAlignment="0" applyProtection="0"/>
    <xf numFmtId="0" fontId="4" fillId="27"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25" fillId="31" borderId="0" applyNumberFormat="0" applyBorder="0" applyAlignment="0" applyProtection="0"/>
    <xf numFmtId="0" fontId="4" fillId="31"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15" fillId="5" borderId="0" applyNumberFormat="0" applyBorder="0" applyAlignment="0" applyProtection="0"/>
    <xf numFmtId="0" fontId="46" fillId="5" borderId="0" applyNumberFormat="0" applyBorder="0" applyAlignment="0" applyProtection="0"/>
    <xf numFmtId="0" fontId="32" fillId="48" borderId="16" applyNumberFormat="0" applyAlignment="0" applyProtection="0"/>
    <xf numFmtId="0" fontId="32" fillId="48" borderId="16" applyNumberFormat="0" applyAlignment="0" applyProtection="0"/>
    <xf numFmtId="0" fontId="19" fillId="8" borderId="10" applyNumberFormat="0" applyAlignment="0" applyProtection="0"/>
    <xf numFmtId="0" fontId="47" fillId="8" borderId="10" applyNumberFormat="0" applyAlignment="0" applyProtection="0"/>
    <xf numFmtId="0" fontId="33" fillId="49" borderId="17" applyNumberFormat="0" applyAlignment="0" applyProtection="0"/>
    <xf numFmtId="0" fontId="33" fillId="49" borderId="17" applyNumberFormat="0" applyAlignment="0" applyProtection="0"/>
    <xf numFmtId="0" fontId="21" fillId="9" borderId="13" applyNumberFormat="0" applyAlignment="0" applyProtection="0"/>
    <xf numFmtId="0" fontId="5" fillId="9" borderId="13" applyNumberFormat="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3"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4" fillId="4" borderId="0" applyNumberFormat="0" applyBorder="0" applyAlignment="0" applyProtection="0"/>
    <xf numFmtId="0" fontId="52" fillId="4" borderId="0" applyNumberFormat="0" applyBorder="0" applyAlignment="0" applyProtection="0"/>
    <xf numFmtId="0" fontId="36" fillId="0" borderId="18" applyNumberFormat="0" applyFill="0" applyAlignment="0" applyProtection="0"/>
    <xf numFmtId="0" fontId="36" fillId="0" borderId="18" applyNumberFormat="0" applyFill="0" applyAlignment="0" applyProtection="0"/>
    <xf numFmtId="0" fontId="11" fillId="0" borderId="7" applyNumberFormat="0" applyFill="0" applyAlignment="0" applyProtection="0"/>
    <xf numFmtId="0" fontId="53" fillId="0" borderId="7" applyNumberFormat="0" applyFill="0" applyAlignment="0" applyProtection="0"/>
    <xf numFmtId="0" fontId="37" fillId="0" borderId="19" applyNumberFormat="0" applyFill="0" applyAlignment="0" applyProtection="0"/>
    <xf numFmtId="0" fontId="37" fillId="0" borderId="19" applyNumberFormat="0" applyFill="0" applyAlignment="0" applyProtection="0"/>
    <xf numFmtId="0" fontId="12" fillId="0" borderId="8" applyNumberFormat="0" applyFill="0" applyAlignment="0" applyProtection="0"/>
    <xf numFmtId="0" fontId="54" fillId="0" borderId="8" applyNumberFormat="0" applyFill="0" applyAlignment="0" applyProtection="0"/>
    <xf numFmtId="0" fontId="38" fillId="0" borderId="20" applyNumberFormat="0" applyFill="0" applyAlignment="0" applyProtection="0"/>
    <xf numFmtId="0" fontId="38" fillId="0" borderId="20" applyNumberFormat="0" applyFill="0" applyAlignment="0" applyProtection="0"/>
    <xf numFmtId="0" fontId="13" fillId="0" borderId="9" applyNumberFormat="0" applyFill="0" applyAlignment="0" applyProtection="0"/>
    <xf numFmtId="0" fontId="55" fillId="0" borderId="9"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3"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9" fillId="40" borderId="16" applyNumberFormat="0" applyAlignment="0" applyProtection="0"/>
    <xf numFmtId="0" fontId="39" fillId="40" borderId="16" applyNumberFormat="0" applyAlignment="0" applyProtection="0"/>
    <xf numFmtId="0" fontId="17" fillId="7" borderId="10" applyNumberFormat="0" applyAlignment="0" applyProtection="0"/>
    <xf numFmtId="0" fontId="58" fillId="7" borderId="10" applyNumberFormat="0" applyAlignment="0" applyProtection="0"/>
    <xf numFmtId="0" fontId="40" fillId="0" borderId="21" applyNumberFormat="0" applyFill="0" applyAlignment="0" applyProtection="0"/>
    <xf numFmtId="0" fontId="40" fillId="0" borderId="21" applyNumberFormat="0" applyFill="0" applyAlignment="0" applyProtection="0"/>
    <xf numFmtId="0" fontId="20" fillId="0" borderId="12" applyNumberFormat="0" applyFill="0" applyAlignment="0" applyProtection="0"/>
    <xf numFmtId="0" fontId="59" fillId="0" borderId="12" applyNumberFormat="0" applyFill="0" applyAlignment="0" applyProtection="0"/>
    <xf numFmtId="0" fontId="41" fillId="40" borderId="0" applyNumberFormat="0" applyBorder="0" applyAlignment="0" applyProtection="0"/>
    <xf numFmtId="0" fontId="41" fillId="40" borderId="0" applyNumberFormat="0" applyBorder="0" applyAlignment="0" applyProtection="0"/>
    <xf numFmtId="0" fontId="16" fillId="6" borderId="0" applyNumberFormat="0" applyBorder="0" applyAlignment="0" applyProtection="0"/>
    <xf numFmtId="0" fontId="60" fillId="6" borderId="0" applyNumberFormat="0" applyBorder="0" applyAlignment="0" applyProtection="0"/>
    <xf numFmtId="0" fontId="26" fillId="0" borderId="0"/>
    <xf numFmtId="0" fontId="48" fillId="0" borderId="0"/>
    <xf numFmtId="0" fontId="26" fillId="0" borderId="0"/>
    <xf numFmtId="0" fontId="26" fillId="0" borderId="0"/>
    <xf numFmtId="0" fontId="9" fillId="0" borderId="0"/>
    <xf numFmtId="0" fontId="27" fillId="0" borderId="0"/>
    <xf numFmtId="0" fontId="26" fillId="37" borderId="22" applyNumberFormat="0" applyFont="0" applyAlignment="0" applyProtection="0"/>
    <xf numFmtId="0" fontId="26" fillId="37" borderId="22" applyNumberFormat="0" applyFont="0" applyAlignment="0" applyProtection="0"/>
    <xf numFmtId="0" fontId="9" fillId="10" borderId="14" applyNumberFormat="0" applyFont="0" applyAlignment="0" applyProtection="0"/>
    <xf numFmtId="0" fontId="26" fillId="37" borderId="22" applyNumberFormat="0" applyFont="0" applyAlignment="0" applyProtection="0"/>
    <xf numFmtId="0" fontId="27" fillId="10" borderId="14" applyNumberFormat="0" applyFont="0" applyAlignment="0" applyProtection="0"/>
    <xf numFmtId="0" fontId="42" fillId="48" borderId="23" applyNumberFormat="0" applyAlignment="0" applyProtection="0"/>
    <xf numFmtId="0" fontId="42" fillId="48" borderId="23" applyNumberFormat="0" applyAlignment="0" applyProtection="0"/>
    <xf numFmtId="0" fontId="18" fillId="8" borderId="11" applyNumberFormat="0" applyAlignment="0" applyProtection="0"/>
    <xf numFmtId="0" fontId="61" fillId="8" borderId="11"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48"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70" fontId="28"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0" borderId="24" applyNumberFormat="0" applyFill="0" applyAlignment="0" applyProtection="0"/>
    <xf numFmtId="0" fontId="44" fillId="0" borderId="24" applyNumberFormat="0" applyFill="0" applyAlignment="0" applyProtection="0"/>
    <xf numFmtId="0" fontId="24" fillId="0" borderId="15" applyNumberFormat="0" applyFill="0" applyAlignment="0" applyProtection="0"/>
    <xf numFmtId="0" fontId="1" fillId="0" borderId="15"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7" fillId="0" borderId="0"/>
    <xf numFmtId="0" fontId="27" fillId="10" borderId="14"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57" fillId="0" borderId="0" applyNumberFormat="0" applyFill="0" applyBorder="0" applyAlignment="0" applyProtection="0"/>
    <xf numFmtId="0" fontId="51" fillId="0" borderId="0" applyNumberFormat="0" applyFill="0" applyBorder="0" applyAlignment="0" applyProtection="0"/>
    <xf numFmtId="0" fontId="27" fillId="0" borderId="0"/>
    <xf numFmtId="0" fontId="27" fillId="10" borderId="14"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9" fontId="26" fillId="0" borderId="0" applyFont="0" applyFill="0" applyBorder="0" applyAlignment="0" applyProtection="0"/>
    <xf numFmtId="0" fontId="27" fillId="0" borderId="0"/>
    <xf numFmtId="0" fontId="27" fillId="10" borderId="14"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44" fontId="26" fillId="0" borderId="0" applyFont="0" applyFill="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0" borderId="0"/>
    <xf numFmtId="0" fontId="27" fillId="10" borderId="14" applyNumberFormat="0" applyFont="0" applyAlignment="0" applyProtection="0"/>
    <xf numFmtId="0" fontId="27" fillId="0" borderId="0"/>
    <xf numFmtId="0" fontId="27" fillId="10" borderId="14" applyNumberFormat="0" applyFont="0" applyAlignment="0" applyProtection="0"/>
    <xf numFmtId="0" fontId="27" fillId="12" borderId="0" applyNumberFormat="0" applyBorder="0" applyAlignment="0" applyProtection="0"/>
    <xf numFmtId="0" fontId="27" fillId="13"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6" fillId="0" borderId="0"/>
    <xf numFmtId="9" fontId="26" fillId="0" borderId="0" applyFont="0" applyFill="0" applyBorder="0" applyAlignment="0" applyProtection="0"/>
    <xf numFmtId="43" fontId="26" fillId="0" borderId="0" applyFont="0" applyFill="0" applyBorder="0" applyAlignment="0" applyProtection="0"/>
    <xf numFmtId="0" fontId="26" fillId="0" borderId="0"/>
    <xf numFmtId="0" fontId="26" fillId="0" borderId="0"/>
    <xf numFmtId="0" fontId="62" fillId="0" borderId="0"/>
    <xf numFmtId="0" fontId="26" fillId="37" borderId="26" applyNumberFormat="0" applyFont="0" applyAlignment="0" applyProtection="0"/>
    <xf numFmtId="0" fontId="26" fillId="37" borderId="26" applyNumberFormat="0" applyFont="0" applyAlignment="0" applyProtection="0"/>
    <xf numFmtId="0" fontId="42" fillId="48" borderId="27" applyNumberFormat="0" applyAlignment="0" applyProtection="0"/>
    <xf numFmtId="0" fontId="32" fillId="48" borderId="25" applyNumberFormat="0" applyAlignment="0" applyProtection="0"/>
    <xf numFmtId="0" fontId="32" fillId="48" borderId="25" applyNumberFormat="0" applyAlignment="0" applyProtection="0"/>
    <xf numFmtId="0" fontId="39" fillId="40" borderId="25" applyNumberFormat="0" applyAlignment="0" applyProtection="0"/>
    <xf numFmtId="0" fontId="39" fillId="40" borderId="25" applyNumberFormat="0" applyAlignment="0" applyProtection="0"/>
    <xf numFmtId="0" fontId="44" fillId="0" borderId="28" applyNumberFormat="0" applyFill="0" applyAlignment="0" applyProtection="0"/>
    <xf numFmtId="0" fontId="44" fillId="0" borderId="28" applyNumberFormat="0" applyFill="0" applyAlignment="0" applyProtection="0"/>
    <xf numFmtId="0" fontId="42" fillId="48" borderId="27" applyNumberFormat="0" applyAlignment="0" applyProtection="0"/>
    <xf numFmtId="0" fontId="26" fillId="37" borderId="26" applyNumberFormat="0" applyFont="0" applyAlignment="0" applyProtection="0"/>
  </cellStyleXfs>
  <cellXfs count="127">
    <xf numFmtId="0" fontId="0" fillId="0" borderId="0" xfId="0"/>
    <xf numFmtId="0" fontId="1" fillId="0" borderId="0" xfId="0" applyFont="1" applyAlignment="1">
      <alignment wrapText="1"/>
    </xf>
    <xf numFmtId="0" fontId="2" fillId="0" borderId="0" xfId="0" applyFont="1" applyAlignment="1">
      <alignment wrapText="1"/>
    </xf>
    <xf numFmtId="164" fontId="3" fillId="0" borderId="0" xfId="0" applyNumberFormat="1" applyFont="1"/>
    <xf numFmtId="0" fontId="4" fillId="2" borderId="0" xfId="0" applyFont="1" applyFill="1" applyAlignment="1"/>
    <xf numFmtId="164" fontId="4" fillId="2" borderId="0" xfId="0" applyNumberFormat="1" applyFont="1" applyFill="1" applyAlignment="1"/>
    <xf numFmtId="165" fontId="4" fillId="2" borderId="0" xfId="0" applyNumberFormat="1" applyFont="1" applyFill="1" applyBorder="1" applyAlignment="1"/>
    <xf numFmtId="164" fontId="4" fillId="2" borderId="0" xfId="0" applyNumberFormat="1" applyFont="1" applyFill="1" applyAlignment="1">
      <alignment wrapText="1"/>
    </xf>
    <xf numFmtId="165" fontId="4" fillId="2" borderId="1" xfId="0" applyNumberFormat="1" applyFont="1" applyFill="1" applyBorder="1" applyAlignment="1"/>
    <xf numFmtId="0" fontId="4" fillId="2" borderId="0" xfId="0" applyFont="1" applyFill="1" applyAlignment="1">
      <alignment horizontal="right"/>
    </xf>
    <xf numFmtId="164" fontId="4" fillId="2" borderId="0" xfId="0" applyNumberFormat="1" applyFont="1" applyFill="1" applyAlignment="1">
      <alignment horizontal="right"/>
    </xf>
    <xf numFmtId="165" fontId="4" fillId="2" borderId="0" xfId="0" applyNumberFormat="1" applyFont="1" applyFill="1" applyBorder="1" applyAlignment="1">
      <alignment horizontal="right"/>
    </xf>
    <xf numFmtId="165" fontId="4" fillId="2" borderId="1" xfId="0" applyNumberFormat="1" applyFont="1" applyFill="1" applyBorder="1" applyAlignment="1">
      <alignment horizontal="right"/>
    </xf>
    <xf numFmtId="164" fontId="3" fillId="0" borderId="0" xfId="0" applyNumberFormat="1" applyFont="1" applyAlignment="1"/>
    <xf numFmtId="166" fontId="3" fillId="0" borderId="0" xfId="0" applyNumberFormat="1" applyFont="1" applyBorder="1" applyAlignment="1"/>
    <xf numFmtId="0" fontId="3" fillId="0" borderId="0" xfId="0" applyFont="1"/>
    <xf numFmtId="0" fontId="4" fillId="2" borderId="0" xfId="0" applyFont="1" applyFill="1"/>
    <xf numFmtId="166" fontId="5" fillId="2" borderId="0" xfId="0" applyNumberFormat="1" applyFont="1" applyFill="1"/>
    <xf numFmtId="165" fontId="4" fillId="2" borderId="0" xfId="0" applyNumberFormat="1" applyFont="1" applyFill="1"/>
    <xf numFmtId="0" fontId="5" fillId="2" borderId="3" xfId="0" applyFont="1" applyFill="1" applyBorder="1"/>
    <xf numFmtId="0" fontId="5" fillId="2" borderId="0" xfId="0" applyFont="1" applyFill="1" applyBorder="1"/>
    <xf numFmtId="0" fontId="4" fillId="2" borderId="0" xfId="0" applyFont="1" applyFill="1" applyAlignment="1">
      <alignment horizontal="right" wrapText="1"/>
    </xf>
    <xf numFmtId="166" fontId="4" fillId="2" borderId="0" xfId="0" applyNumberFormat="1" applyFont="1" applyFill="1" applyAlignment="1">
      <alignment horizontal="right" vertical="top" wrapText="1"/>
    </xf>
    <xf numFmtId="165" fontId="4" fillId="2" borderId="0" xfId="0" applyNumberFormat="1" applyFont="1" applyFill="1" applyAlignment="1">
      <alignment horizontal="right" vertical="top" wrapText="1"/>
    </xf>
    <xf numFmtId="0" fontId="4" fillId="2" borderId="3" xfId="0" applyFont="1" applyFill="1" applyBorder="1" applyAlignment="1">
      <alignment horizontal="right" vertical="top" wrapText="1"/>
    </xf>
    <xf numFmtId="0" fontId="4" fillId="2" borderId="0" xfId="0" applyFont="1" applyFill="1" applyBorder="1" applyAlignment="1">
      <alignment horizontal="right" vertical="top" wrapText="1"/>
    </xf>
    <xf numFmtId="0" fontId="4" fillId="2" borderId="0" xfId="0" applyFont="1" applyFill="1" applyAlignment="1">
      <alignment horizontal="right" vertical="top" wrapText="1"/>
    </xf>
    <xf numFmtId="166" fontId="3" fillId="0" borderId="0" xfId="0" applyNumberFormat="1" applyFont="1" applyAlignment="1"/>
    <xf numFmtId="166" fontId="6" fillId="0" borderId="0" xfId="0" applyNumberFormat="1" applyFont="1"/>
    <xf numFmtId="164" fontId="6" fillId="0" borderId="0" xfId="0" applyNumberFormat="1" applyFont="1"/>
    <xf numFmtId="165" fontId="7" fillId="0" borderId="0" xfId="0" applyNumberFormat="1" applyFont="1"/>
    <xf numFmtId="0" fontId="7" fillId="0" borderId="0" xfId="0" applyFont="1"/>
    <xf numFmtId="0" fontId="8" fillId="0" borderId="0" xfId="0" applyFont="1"/>
    <xf numFmtId="0" fontId="1" fillId="0" borderId="0" xfId="0" applyFont="1"/>
    <xf numFmtId="165" fontId="8" fillId="0" borderId="0" xfId="0" applyNumberFormat="1" applyFont="1"/>
    <xf numFmtId="166" fontId="8" fillId="0" borderId="0" xfId="0" applyNumberFormat="1" applyFont="1"/>
    <xf numFmtId="0" fontId="8" fillId="0" borderId="0" xfId="0" applyFont="1" applyAlignment="1">
      <alignment horizontal="right" wrapText="1"/>
    </xf>
    <xf numFmtId="167" fontId="8" fillId="0" borderId="0" xfId="0" applyNumberFormat="1" applyFont="1"/>
    <xf numFmtId="167" fontId="8" fillId="0" borderId="0" xfId="0" applyNumberFormat="1" applyFont="1" applyBorder="1"/>
    <xf numFmtId="167" fontId="8" fillId="0" borderId="0" xfId="0" applyNumberFormat="1" applyFont="1" applyFill="1" applyBorder="1"/>
    <xf numFmtId="0" fontId="8" fillId="0" borderId="0" xfId="0" applyFont="1" applyBorder="1"/>
    <xf numFmtId="165" fontId="8" fillId="0" borderId="0" xfId="0" applyNumberFormat="1" applyFont="1" applyBorder="1"/>
    <xf numFmtId="0" fontId="8" fillId="0" borderId="0" xfId="0" applyFont="1" applyFill="1" applyBorder="1"/>
    <xf numFmtId="0" fontId="8" fillId="0" borderId="2" xfId="0" applyFont="1" applyBorder="1"/>
    <xf numFmtId="164" fontId="8" fillId="0" borderId="0" xfId="0" applyNumberFormat="1" applyFont="1" applyAlignment="1"/>
    <xf numFmtId="166" fontId="8" fillId="0" borderId="0" xfId="0" applyNumberFormat="1" applyFont="1" applyAlignment="1"/>
    <xf numFmtId="166" fontId="1" fillId="0" borderId="0" xfId="0" applyNumberFormat="1" applyFont="1"/>
    <xf numFmtId="164" fontId="8" fillId="0" borderId="0" xfId="0" applyNumberFormat="1" applyFont="1"/>
    <xf numFmtId="0" fontId="8" fillId="0" borderId="0" xfId="0" applyFont="1" applyAlignment="1">
      <alignment wrapText="1"/>
    </xf>
    <xf numFmtId="166" fontId="8" fillId="0" borderId="0" xfId="0" applyNumberFormat="1" applyFont="1" applyBorder="1" applyAlignment="1"/>
    <xf numFmtId="164" fontId="1" fillId="0" borderId="0" xfId="0" applyNumberFormat="1" applyFont="1"/>
    <xf numFmtId="0" fontId="8" fillId="0" borderId="0" xfId="0" applyFont="1" applyAlignment="1"/>
    <xf numFmtId="0" fontId="8" fillId="0" borderId="0" xfId="0" applyFont="1" applyAlignment="1">
      <alignment horizontal="right"/>
    </xf>
    <xf numFmtId="0" fontId="8" fillId="0" borderId="0" xfId="0" applyFont="1" applyFill="1"/>
    <xf numFmtId="165" fontId="8" fillId="0" borderId="0" xfId="0" applyNumberFormat="1" applyFont="1" applyFill="1" applyBorder="1"/>
    <xf numFmtId="0" fontId="8" fillId="3" borderId="0" xfId="0" applyFont="1" applyFill="1" applyBorder="1"/>
    <xf numFmtId="0" fontId="4" fillId="2" borderId="4" xfId="0" applyFont="1" applyFill="1" applyBorder="1" applyAlignment="1">
      <alignment horizontal="right" vertical="top" wrapText="1"/>
    </xf>
    <xf numFmtId="165" fontId="8" fillId="0" borderId="5" xfId="0" applyNumberFormat="1" applyFont="1" applyBorder="1"/>
    <xf numFmtId="167" fontId="8" fillId="0" borderId="2" xfId="0" applyNumberFormat="1" applyFont="1" applyFill="1" applyBorder="1"/>
    <xf numFmtId="0" fontId="8" fillId="0" borderId="0" xfId="0" applyFont="1" applyAlignment="1">
      <alignment horizontal="right" vertical="top"/>
    </xf>
    <xf numFmtId="0" fontId="8" fillId="0" borderId="0" xfId="0" applyFont="1" applyAlignment="1">
      <alignment vertical="top" wrapText="1"/>
    </xf>
    <xf numFmtId="0" fontId="4" fillId="2" borderId="0" xfId="0" applyNumberFormat="1" applyFont="1" applyFill="1" applyAlignment="1">
      <alignment horizontal="right" vertical="top" wrapText="1"/>
    </xf>
    <xf numFmtId="165" fontId="4" fillId="2" borderId="1" xfId="0" applyNumberFormat="1" applyFont="1" applyFill="1" applyBorder="1"/>
    <xf numFmtId="165" fontId="4" fillId="2" borderId="1" xfId="0" applyNumberFormat="1" applyFont="1" applyFill="1" applyBorder="1" applyAlignment="1">
      <alignment horizontal="right" vertical="top" wrapText="1"/>
    </xf>
    <xf numFmtId="0" fontId="8" fillId="2" borderId="0" xfId="0" applyFont="1" applyFill="1" applyBorder="1"/>
    <xf numFmtId="167" fontId="8" fillId="0" borderId="6" xfId="0" applyNumberFormat="1" applyFont="1" applyBorder="1"/>
    <xf numFmtId="0" fontId="5" fillId="2" borderId="1" xfId="0" applyFont="1" applyFill="1" applyBorder="1"/>
    <xf numFmtId="0" fontId="4" fillId="2" borderId="1" xfId="0" applyFont="1" applyFill="1" applyBorder="1" applyAlignment="1">
      <alignment horizontal="right" vertical="top" wrapText="1"/>
    </xf>
    <xf numFmtId="167" fontId="8" fillId="0" borderId="1" xfId="0" applyNumberFormat="1" applyFont="1" applyBorder="1"/>
    <xf numFmtId="0" fontId="5" fillId="2" borderId="5" xfId="0" applyFont="1" applyFill="1" applyBorder="1"/>
    <xf numFmtId="0" fontId="4" fillId="2" borderId="5" xfId="0" applyFont="1" applyFill="1" applyBorder="1" applyAlignment="1">
      <alignment horizontal="right" vertical="top" wrapText="1"/>
    </xf>
    <xf numFmtId="168" fontId="8" fillId="0" borderId="1" xfId="0" applyNumberFormat="1" applyFont="1" applyBorder="1"/>
    <xf numFmtId="169" fontId="8" fillId="0" borderId="0" xfId="0" applyNumberFormat="1" applyFont="1" applyBorder="1"/>
    <xf numFmtId="165" fontId="4" fillId="2" borderId="0" xfId="0" applyNumberFormat="1" applyFont="1" applyFill="1" applyBorder="1"/>
    <xf numFmtId="165" fontId="4" fillId="2" borderId="0" xfId="0" applyNumberFormat="1" applyFont="1" applyFill="1" applyBorder="1" applyAlignment="1">
      <alignment horizontal="right" vertical="top" wrapText="1"/>
    </xf>
    <xf numFmtId="165" fontId="5" fillId="2" borderId="0" xfId="0" applyNumberFormat="1" applyFont="1" applyFill="1" applyBorder="1"/>
    <xf numFmtId="171" fontId="8" fillId="0" borderId="0" xfId="0" applyNumberFormat="1" applyFont="1" applyBorder="1"/>
    <xf numFmtId="168" fontId="8" fillId="0" borderId="0" xfId="0" applyNumberFormat="1" applyFont="1"/>
    <xf numFmtId="168" fontId="8" fillId="0" borderId="0" xfId="0" applyNumberFormat="1" applyFont="1" applyBorder="1"/>
    <xf numFmtId="171" fontId="8" fillId="0" borderId="0" xfId="0" applyNumberFormat="1" applyFont="1"/>
    <xf numFmtId="164" fontId="8" fillId="0" borderId="0" xfId="0" applyNumberFormat="1" applyFont="1" applyFill="1"/>
    <xf numFmtId="165" fontId="8" fillId="0" borderId="0" xfId="1" applyNumberFormat="1" applyFont="1" applyBorder="1"/>
    <xf numFmtId="167" fontId="8" fillId="0" borderId="2" xfId="0" applyNumberFormat="1" applyFont="1" applyBorder="1"/>
    <xf numFmtId="165" fontId="8" fillId="0" borderId="0" xfId="0" applyNumberFormat="1" applyFont="1" applyFill="1"/>
    <xf numFmtId="167" fontId="8" fillId="0" borderId="0" xfId="0" applyNumberFormat="1" applyFont="1" applyFill="1"/>
    <xf numFmtId="165" fontId="8" fillId="0" borderId="5" xfId="0" applyNumberFormat="1" applyFont="1" applyFill="1" applyBorder="1"/>
    <xf numFmtId="171" fontId="8" fillId="0" borderId="0" xfId="0" applyNumberFormat="1" applyFont="1" applyFill="1"/>
    <xf numFmtId="171" fontId="8" fillId="0" borderId="0" xfId="0" applyNumberFormat="1" applyFont="1" applyFill="1" applyBorder="1"/>
    <xf numFmtId="172" fontId="8" fillId="0" borderId="0" xfId="0" applyNumberFormat="1" applyFont="1" applyBorder="1"/>
    <xf numFmtId="167" fontId="8" fillId="0" borderId="2" xfId="0" applyNumberFormat="1" applyFont="1" applyBorder="1" applyAlignment="1">
      <alignment horizontal="center"/>
    </xf>
    <xf numFmtId="171" fontId="8" fillId="0" borderId="0" xfId="0" applyNumberFormat="1" applyFont="1" applyFill="1" applyBorder="1" applyAlignment="1">
      <alignment horizontal="center"/>
    </xf>
    <xf numFmtId="171" fontId="8" fillId="0" borderId="29" xfId="0" applyNumberFormat="1" applyFont="1" applyFill="1" applyBorder="1" applyAlignment="1">
      <alignment horizontal="center"/>
    </xf>
    <xf numFmtId="165" fontId="8" fillId="0" borderId="0" xfId="1" applyNumberFormat="1" applyFont="1" applyFill="1" applyBorder="1" applyAlignment="1">
      <alignment horizontal="center"/>
    </xf>
    <xf numFmtId="165" fontId="8" fillId="0" borderId="2" xfId="1" applyNumberFormat="1" applyFont="1" applyFill="1" applyBorder="1" applyAlignment="1">
      <alignment horizontal="center"/>
    </xf>
    <xf numFmtId="173" fontId="8" fillId="0" borderId="0" xfId="0" applyNumberFormat="1" applyFont="1" applyAlignment="1">
      <alignment horizontal="center"/>
    </xf>
    <xf numFmtId="167" fontId="8" fillId="0" borderId="29" xfId="0" applyNumberFormat="1" applyFont="1" applyFill="1" applyBorder="1"/>
    <xf numFmtId="164" fontId="63" fillId="0" borderId="0" xfId="0" applyNumberFormat="1" applyFont="1" applyAlignment="1"/>
    <xf numFmtId="165" fontId="8" fillId="0" borderId="2" xfId="0" applyNumberFormat="1" applyFont="1" applyFill="1" applyBorder="1"/>
    <xf numFmtId="165" fontId="8" fillId="0" borderId="0" xfId="0" applyNumberFormat="1" applyFont="1" applyAlignment="1">
      <alignment wrapText="1"/>
    </xf>
    <xf numFmtId="0" fontId="64" fillId="0" borderId="0" xfId="0" applyFont="1" applyAlignment="1">
      <alignment wrapText="1"/>
    </xf>
    <xf numFmtId="171" fontId="8" fillId="0" borderId="2" xfId="0" applyNumberFormat="1" applyFont="1" applyFill="1" applyBorder="1"/>
    <xf numFmtId="165" fontId="8" fillId="0" borderId="6" xfId="0" applyNumberFormat="1" applyFont="1" applyFill="1" applyBorder="1"/>
    <xf numFmtId="171" fontId="8" fillId="0" borderId="2" xfId="0" applyNumberFormat="1" applyFont="1" applyFill="1" applyBorder="1" applyAlignment="1">
      <alignment horizontal="center"/>
    </xf>
    <xf numFmtId="167" fontId="8" fillId="0" borderId="29" xfId="0" applyNumberFormat="1" applyFont="1" applyBorder="1"/>
    <xf numFmtId="0" fontId="8" fillId="51" borderId="0" xfId="0" applyFont="1" applyFill="1" applyAlignment="1">
      <alignment wrapText="1"/>
    </xf>
    <xf numFmtId="1" fontId="8" fillId="0" borderId="0" xfId="0" applyNumberFormat="1" applyFont="1" applyFill="1" applyBorder="1"/>
    <xf numFmtId="0" fontId="8" fillId="51" borderId="0" xfId="0" applyFont="1" applyFill="1"/>
    <xf numFmtId="0" fontId="1" fillId="51" borderId="0" xfId="0" applyFont="1" applyFill="1"/>
    <xf numFmtId="165" fontId="8" fillId="51" borderId="0" xfId="0" applyNumberFormat="1" applyFont="1" applyFill="1"/>
    <xf numFmtId="0" fontId="0" fillId="51" borderId="0" xfId="0" applyFill="1"/>
    <xf numFmtId="0" fontId="3" fillId="51" borderId="0" xfId="0" applyFont="1" applyFill="1"/>
    <xf numFmtId="166" fontId="8" fillId="51" borderId="0" xfId="0" applyNumberFormat="1" applyFont="1" applyFill="1"/>
    <xf numFmtId="0" fontId="8" fillId="51" borderId="0" xfId="0" applyFont="1" applyFill="1" applyBorder="1"/>
    <xf numFmtId="164" fontId="8" fillId="51" borderId="0" xfId="0" applyNumberFormat="1" applyFont="1" applyFill="1"/>
    <xf numFmtId="165" fontId="8" fillId="51" borderId="5" xfId="0" applyNumberFormat="1" applyFont="1" applyFill="1" applyBorder="1"/>
    <xf numFmtId="167" fontId="8" fillId="51" borderId="0" xfId="0" applyNumberFormat="1" applyFont="1" applyFill="1" applyBorder="1"/>
    <xf numFmtId="165" fontId="8" fillId="51" borderId="0" xfId="0" applyNumberFormat="1" applyFont="1" applyFill="1" applyBorder="1"/>
    <xf numFmtId="0" fontId="8" fillId="51" borderId="2" xfId="0" applyFont="1" applyFill="1" applyBorder="1"/>
    <xf numFmtId="167" fontId="8" fillId="51" borderId="2" xfId="0" applyNumberFormat="1" applyFont="1" applyFill="1" applyBorder="1"/>
    <xf numFmtId="167" fontId="8" fillId="51" borderId="6" xfId="0" applyNumberFormat="1" applyFont="1" applyFill="1" applyBorder="1"/>
    <xf numFmtId="167" fontId="8" fillId="51" borderId="29" xfId="0" applyNumberFormat="1" applyFont="1" applyFill="1" applyBorder="1"/>
    <xf numFmtId="165" fontId="8" fillId="51" borderId="2" xfId="0" applyNumberFormat="1" applyFont="1" applyFill="1" applyBorder="1"/>
    <xf numFmtId="164" fontId="3" fillId="51" borderId="0" xfId="0" applyNumberFormat="1" applyFont="1" applyFill="1" applyAlignment="1"/>
    <xf numFmtId="166" fontId="3" fillId="51" borderId="0" xfId="0" applyNumberFormat="1" applyFont="1" applyFill="1" applyAlignment="1"/>
    <xf numFmtId="164" fontId="8" fillId="51" borderId="0" xfId="0" applyNumberFormat="1" applyFont="1" applyFill="1" applyAlignment="1"/>
    <xf numFmtId="166" fontId="8" fillId="51" borderId="0" xfId="0" applyNumberFormat="1" applyFont="1" applyFill="1" applyAlignment="1"/>
    <xf numFmtId="166" fontId="1" fillId="51" borderId="0" xfId="0" applyNumberFormat="1" applyFont="1" applyFill="1"/>
  </cellXfs>
  <cellStyles count="287">
    <cellStyle name="_Chapter1" xfId="3" xr:uid="{00000000-0005-0000-0000-000000000000}"/>
    <cellStyle name="_Chapter1_1" xfId="4" xr:uid="{00000000-0005-0000-0000-000001000000}"/>
    <cellStyle name="_Chapter1revised stock" xfId="5" xr:uid="{00000000-0005-0000-0000-000002000000}"/>
    <cellStyle name="20% - Accent1 2" xfId="7" xr:uid="{00000000-0005-0000-0000-000003000000}"/>
    <cellStyle name="20% - Accent1 2 2" xfId="258" xr:uid="{00000000-0005-0000-0000-000004000000}"/>
    <cellStyle name="20% - Accent1 3" xfId="8" xr:uid="{00000000-0005-0000-0000-000005000000}"/>
    <cellStyle name="20% - Accent1 4" xfId="9" xr:uid="{00000000-0005-0000-0000-000006000000}"/>
    <cellStyle name="20% - Accent1 5" xfId="198" xr:uid="{00000000-0005-0000-0000-000007000000}"/>
    <cellStyle name="20% - Accent1 6" xfId="214" xr:uid="{00000000-0005-0000-0000-000008000000}"/>
    <cellStyle name="20% - Accent1 7" xfId="229" xr:uid="{00000000-0005-0000-0000-000009000000}"/>
    <cellStyle name="20% - Accent1 8" xfId="242" xr:uid="{00000000-0005-0000-0000-00000A000000}"/>
    <cellStyle name="20% - Accent1 9" xfId="6" xr:uid="{00000000-0005-0000-0000-00000B000000}"/>
    <cellStyle name="20% - Accent2 2" xfId="11" xr:uid="{00000000-0005-0000-0000-00000C000000}"/>
    <cellStyle name="20% - Accent2 2 2" xfId="260" xr:uid="{00000000-0005-0000-0000-00000D000000}"/>
    <cellStyle name="20% - Accent2 3" xfId="12" xr:uid="{00000000-0005-0000-0000-00000E000000}"/>
    <cellStyle name="20% - Accent2 4" xfId="13" xr:uid="{00000000-0005-0000-0000-00000F000000}"/>
    <cellStyle name="20% - Accent2 5" xfId="200" xr:uid="{00000000-0005-0000-0000-000010000000}"/>
    <cellStyle name="20% - Accent2 6" xfId="216" xr:uid="{00000000-0005-0000-0000-000011000000}"/>
    <cellStyle name="20% - Accent2 7" xfId="231" xr:uid="{00000000-0005-0000-0000-000012000000}"/>
    <cellStyle name="20% - Accent2 8" xfId="244" xr:uid="{00000000-0005-0000-0000-000013000000}"/>
    <cellStyle name="20% - Accent2 9" xfId="10" xr:uid="{00000000-0005-0000-0000-000014000000}"/>
    <cellStyle name="20% - Accent3 2" xfId="15" xr:uid="{00000000-0005-0000-0000-000015000000}"/>
    <cellStyle name="20% - Accent3 2 2" xfId="262" xr:uid="{00000000-0005-0000-0000-000016000000}"/>
    <cellStyle name="20% - Accent3 3" xfId="16" xr:uid="{00000000-0005-0000-0000-000017000000}"/>
    <cellStyle name="20% - Accent3 4" xfId="17" xr:uid="{00000000-0005-0000-0000-000018000000}"/>
    <cellStyle name="20% - Accent3 5" xfId="202" xr:uid="{00000000-0005-0000-0000-000019000000}"/>
    <cellStyle name="20% - Accent3 6" xfId="218" xr:uid="{00000000-0005-0000-0000-00001A000000}"/>
    <cellStyle name="20% - Accent3 7" xfId="233" xr:uid="{00000000-0005-0000-0000-00001B000000}"/>
    <cellStyle name="20% - Accent3 8" xfId="246" xr:uid="{00000000-0005-0000-0000-00001C000000}"/>
    <cellStyle name="20% - Accent3 9" xfId="14" xr:uid="{00000000-0005-0000-0000-00001D000000}"/>
    <cellStyle name="20% - Accent4 2" xfId="19" xr:uid="{00000000-0005-0000-0000-00001E000000}"/>
    <cellStyle name="20% - Accent4 2 2" xfId="264" xr:uid="{00000000-0005-0000-0000-00001F000000}"/>
    <cellStyle name="20% - Accent4 3" xfId="20" xr:uid="{00000000-0005-0000-0000-000020000000}"/>
    <cellStyle name="20% - Accent4 4" xfId="21" xr:uid="{00000000-0005-0000-0000-000021000000}"/>
    <cellStyle name="20% - Accent4 5" xfId="204" xr:uid="{00000000-0005-0000-0000-000022000000}"/>
    <cellStyle name="20% - Accent4 6" xfId="220" xr:uid="{00000000-0005-0000-0000-000023000000}"/>
    <cellStyle name="20% - Accent4 7" xfId="235" xr:uid="{00000000-0005-0000-0000-000024000000}"/>
    <cellStyle name="20% - Accent4 8" xfId="248" xr:uid="{00000000-0005-0000-0000-000025000000}"/>
    <cellStyle name="20% - Accent4 9" xfId="18" xr:uid="{00000000-0005-0000-0000-000026000000}"/>
    <cellStyle name="20% - Accent5 2" xfId="23" xr:uid="{00000000-0005-0000-0000-000027000000}"/>
    <cellStyle name="20% - Accent5 2 2" xfId="266" xr:uid="{00000000-0005-0000-0000-000028000000}"/>
    <cellStyle name="20% - Accent5 3" xfId="24" xr:uid="{00000000-0005-0000-0000-000029000000}"/>
    <cellStyle name="20% - Accent5 4" xfId="25" xr:uid="{00000000-0005-0000-0000-00002A000000}"/>
    <cellStyle name="20% - Accent5 5" xfId="206" xr:uid="{00000000-0005-0000-0000-00002B000000}"/>
    <cellStyle name="20% - Accent5 6" xfId="222" xr:uid="{00000000-0005-0000-0000-00002C000000}"/>
    <cellStyle name="20% - Accent5 7" xfId="237" xr:uid="{00000000-0005-0000-0000-00002D000000}"/>
    <cellStyle name="20% - Accent5 8" xfId="250" xr:uid="{00000000-0005-0000-0000-00002E000000}"/>
    <cellStyle name="20% - Accent5 9" xfId="22" xr:uid="{00000000-0005-0000-0000-00002F000000}"/>
    <cellStyle name="20% - Accent6 2" xfId="27" xr:uid="{00000000-0005-0000-0000-000030000000}"/>
    <cellStyle name="20% - Accent6 2 2" xfId="268" xr:uid="{00000000-0005-0000-0000-000031000000}"/>
    <cellStyle name="20% - Accent6 3" xfId="28" xr:uid="{00000000-0005-0000-0000-000032000000}"/>
    <cellStyle name="20% - Accent6 4" xfId="29" xr:uid="{00000000-0005-0000-0000-000033000000}"/>
    <cellStyle name="20% - Accent6 5" xfId="208" xr:uid="{00000000-0005-0000-0000-000034000000}"/>
    <cellStyle name="20% - Accent6 6" xfId="224" xr:uid="{00000000-0005-0000-0000-000035000000}"/>
    <cellStyle name="20% - Accent6 7" xfId="239" xr:uid="{00000000-0005-0000-0000-000036000000}"/>
    <cellStyle name="20% - Accent6 8" xfId="252" xr:uid="{00000000-0005-0000-0000-000037000000}"/>
    <cellStyle name="20% - Accent6 9" xfId="26" xr:uid="{00000000-0005-0000-0000-000038000000}"/>
    <cellStyle name="40% - Accent1 2" xfId="31" xr:uid="{00000000-0005-0000-0000-000039000000}"/>
    <cellStyle name="40% - Accent1 2 2" xfId="259" xr:uid="{00000000-0005-0000-0000-00003A000000}"/>
    <cellStyle name="40% - Accent1 3" xfId="32" xr:uid="{00000000-0005-0000-0000-00003B000000}"/>
    <cellStyle name="40% - Accent1 4" xfId="33" xr:uid="{00000000-0005-0000-0000-00003C000000}"/>
    <cellStyle name="40% - Accent1 5" xfId="199" xr:uid="{00000000-0005-0000-0000-00003D000000}"/>
    <cellStyle name="40% - Accent1 6" xfId="215" xr:uid="{00000000-0005-0000-0000-00003E000000}"/>
    <cellStyle name="40% - Accent1 7" xfId="230" xr:uid="{00000000-0005-0000-0000-00003F000000}"/>
    <cellStyle name="40% - Accent1 8" xfId="243" xr:uid="{00000000-0005-0000-0000-000040000000}"/>
    <cellStyle name="40% - Accent1 9" xfId="30" xr:uid="{00000000-0005-0000-0000-000041000000}"/>
    <cellStyle name="40% - Accent2 2" xfId="35" xr:uid="{00000000-0005-0000-0000-000042000000}"/>
    <cellStyle name="40% - Accent2 2 2" xfId="261" xr:uid="{00000000-0005-0000-0000-000043000000}"/>
    <cellStyle name="40% - Accent2 3" xfId="36" xr:uid="{00000000-0005-0000-0000-000044000000}"/>
    <cellStyle name="40% - Accent2 4" xfId="37" xr:uid="{00000000-0005-0000-0000-000045000000}"/>
    <cellStyle name="40% - Accent2 5" xfId="201" xr:uid="{00000000-0005-0000-0000-000046000000}"/>
    <cellStyle name="40% - Accent2 6" xfId="217" xr:uid="{00000000-0005-0000-0000-000047000000}"/>
    <cellStyle name="40% - Accent2 7" xfId="232" xr:uid="{00000000-0005-0000-0000-000048000000}"/>
    <cellStyle name="40% - Accent2 8" xfId="245" xr:uid="{00000000-0005-0000-0000-000049000000}"/>
    <cellStyle name="40% - Accent2 9" xfId="34" xr:uid="{00000000-0005-0000-0000-00004A000000}"/>
    <cellStyle name="40% - Accent3 2" xfId="39" xr:uid="{00000000-0005-0000-0000-00004B000000}"/>
    <cellStyle name="40% - Accent3 2 2" xfId="263" xr:uid="{00000000-0005-0000-0000-00004C000000}"/>
    <cellStyle name="40% - Accent3 3" xfId="40" xr:uid="{00000000-0005-0000-0000-00004D000000}"/>
    <cellStyle name="40% - Accent3 4" xfId="41" xr:uid="{00000000-0005-0000-0000-00004E000000}"/>
    <cellStyle name="40% - Accent3 5" xfId="203" xr:uid="{00000000-0005-0000-0000-00004F000000}"/>
    <cellStyle name="40% - Accent3 6" xfId="219" xr:uid="{00000000-0005-0000-0000-000050000000}"/>
    <cellStyle name="40% - Accent3 7" xfId="234" xr:uid="{00000000-0005-0000-0000-000051000000}"/>
    <cellStyle name="40% - Accent3 8" xfId="247" xr:uid="{00000000-0005-0000-0000-000052000000}"/>
    <cellStyle name="40% - Accent3 9" xfId="38" xr:uid="{00000000-0005-0000-0000-000053000000}"/>
    <cellStyle name="40% - Accent4 2" xfId="43" xr:uid="{00000000-0005-0000-0000-000054000000}"/>
    <cellStyle name="40% - Accent4 2 2" xfId="265" xr:uid="{00000000-0005-0000-0000-000055000000}"/>
    <cellStyle name="40% - Accent4 3" xfId="44" xr:uid="{00000000-0005-0000-0000-000056000000}"/>
    <cellStyle name="40% - Accent4 4" xfId="45" xr:uid="{00000000-0005-0000-0000-000057000000}"/>
    <cellStyle name="40% - Accent4 5" xfId="205" xr:uid="{00000000-0005-0000-0000-000058000000}"/>
    <cellStyle name="40% - Accent4 6" xfId="221" xr:uid="{00000000-0005-0000-0000-000059000000}"/>
    <cellStyle name="40% - Accent4 7" xfId="236" xr:uid="{00000000-0005-0000-0000-00005A000000}"/>
    <cellStyle name="40% - Accent4 8" xfId="249" xr:uid="{00000000-0005-0000-0000-00005B000000}"/>
    <cellStyle name="40% - Accent4 9" xfId="42" xr:uid="{00000000-0005-0000-0000-00005C000000}"/>
    <cellStyle name="40% - Accent5 2" xfId="47" xr:uid="{00000000-0005-0000-0000-00005D000000}"/>
    <cellStyle name="40% - Accent5 2 2" xfId="267" xr:uid="{00000000-0005-0000-0000-00005E000000}"/>
    <cellStyle name="40% - Accent5 3" xfId="48" xr:uid="{00000000-0005-0000-0000-00005F000000}"/>
    <cellStyle name="40% - Accent5 4" xfId="49" xr:uid="{00000000-0005-0000-0000-000060000000}"/>
    <cellStyle name="40% - Accent5 5" xfId="207" xr:uid="{00000000-0005-0000-0000-000061000000}"/>
    <cellStyle name="40% - Accent5 6" xfId="223" xr:uid="{00000000-0005-0000-0000-000062000000}"/>
    <cellStyle name="40% - Accent5 7" xfId="238" xr:uid="{00000000-0005-0000-0000-000063000000}"/>
    <cellStyle name="40% - Accent5 8" xfId="251" xr:uid="{00000000-0005-0000-0000-000064000000}"/>
    <cellStyle name="40% - Accent5 9" xfId="46" xr:uid="{00000000-0005-0000-0000-000065000000}"/>
    <cellStyle name="40% - Accent6 2" xfId="51" xr:uid="{00000000-0005-0000-0000-000066000000}"/>
    <cellStyle name="40% - Accent6 2 2" xfId="269" xr:uid="{00000000-0005-0000-0000-000067000000}"/>
    <cellStyle name="40% - Accent6 3" xfId="52" xr:uid="{00000000-0005-0000-0000-000068000000}"/>
    <cellStyle name="40% - Accent6 4" xfId="53" xr:uid="{00000000-0005-0000-0000-000069000000}"/>
    <cellStyle name="40% - Accent6 5" xfId="209" xr:uid="{00000000-0005-0000-0000-00006A000000}"/>
    <cellStyle name="40% - Accent6 6" xfId="225" xr:uid="{00000000-0005-0000-0000-00006B000000}"/>
    <cellStyle name="40% - Accent6 7" xfId="240" xr:uid="{00000000-0005-0000-0000-00006C000000}"/>
    <cellStyle name="40% - Accent6 8" xfId="253" xr:uid="{00000000-0005-0000-0000-00006D000000}"/>
    <cellStyle name="40% - Accent6 9" xfId="50" xr:uid="{00000000-0005-0000-0000-00006E000000}"/>
    <cellStyle name="60% - Accent1 2" xfId="55" xr:uid="{00000000-0005-0000-0000-00006F000000}"/>
    <cellStyle name="60% - Accent1 3" xfId="56" xr:uid="{00000000-0005-0000-0000-000070000000}"/>
    <cellStyle name="60% - Accent1 4" xfId="57" xr:uid="{00000000-0005-0000-0000-000071000000}"/>
    <cellStyle name="60% - Accent1 5" xfId="54" xr:uid="{00000000-0005-0000-0000-000072000000}"/>
    <cellStyle name="60% - Accent2 2" xfId="59" xr:uid="{00000000-0005-0000-0000-000073000000}"/>
    <cellStyle name="60% - Accent2 3" xfId="60" xr:uid="{00000000-0005-0000-0000-000074000000}"/>
    <cellStyle name="60% - Accent2 4" xfId="61" xr:uid="{00000000-0005-0000-0000-000075000000}"/>
    <cellStyle name="60% - Accent2 5" xfId="58" xr:uid="{00000000-0005-0000-0000-000076000000}"/>
    <cellStyle name="60% - Accent3 2" xfId="63" xr:uid="{00000000-0005-0000-0000-000077000000}"/>
    <cellStyle name="60% - Accent3 3" xfId="64" xr:uid="{00000000-0005-0000-0000-000078000000}"/>
    <cellStyle name="60% - Accent3 4" xfId="65" xr:uid="{00000000-0005-0000-0000-000079000000}"/>
    <cellStyle name="60% - Accent3 5" xfId="62" xr:uid="{00000000-0005-0000-0000-00007A000000}"/>
    <cellStyle name="60% - Accent4 2" xfId="67" xr:uid="{00000000-0005-0000-0000-00007B000000}"/>
    <cellStyle name="60% - Accent4 3" xfId="68" xr:uid="{00000000-0005-0000-0000-00007C000000}"/>
    <cellStyle name="60% - Accent4 4" xfId="69" xr:uid="{00000000-0005-0000-0000-00007D000000}"/>
    <cellStyle name="60% - Accent4 5" xfId="66" xr:uid="{00000000-0005-0000-0000-00007E000000}"/>
    <cellStyle name="60% - Accent5 2" xfId="71" xr:uid="{00000000-0005-0000-0000-00007F000000}"/>
    <cellStyle name="60% - Accent5 3" xfId="72" xr:uid="{00000000-0005-0000-0000-000080000000}"/>
    <cellStyle name="60% - Accent5 4" xfId="73" xr:uid="{00000000-0005-0000-0000-000081000000}"/>
    <cellStyle name="60% - Accent5 5" xfId="70" xr:uid="{00000000-0005-0000-0000-000082000000}"/>
    <cellStyle name="60% - Accent6 2" xfId="75" xr:uid="{00000000-0005-0000-0000-000083000000}"/>
    <cellStyle name="60% - Accent6 3" xfId="76" xr:uid="{00000000-0005-0000-0000-000084000000}"/>
    <cellStyle name="60% - Accent6 4" xfId="77" xr:uid="{00000000-0005-0000-0000-000085000000}"/>
    <cellStyle name="60% - Accent6 5" xfId="74" xr:uid="{00000000-0005-0000-0000-000086000000}"/>
    <cellStyle name="Accent1 2" xfId="79" xr:uid="{00000000-0005-0000-0000-000087000000}"/>
    <cellStyle name="Accent1 3" xfId="80" xr:uid="{00000000-0005-0000-0000-000088000000}"/>
    <cellStyle name="Accent1 4" xfId="81" xr:uid="{00000000-0005-0000-0000-000089000000}"/>
    <cellStyle name="Accent1 5" xfId="78" xr:uid="{00000000-0005-0000-0000-00008A000000}"/>
    <cellStyle name="Accent2 2" xfId="83" xr:uid="{00000000-0005-0000-0000-00008B000000}"/>
    <cellStyle name="Accent2 3" xfId="84" xr:uid="{00000000-0005-0000-0000-00008C000000}"/>
    <cellStyle name="Accent2 4" xfId="85" xr:uid="{00000000-0005-0000-0000-00008D000000}"/>
    <cellStyle name="Accent2 5" xfId="82" xr:uid="{00000000-0005-0000-0000-00008E000000}"/>
    <cellStyle name="Accent3 2" xfId="87" xr:uid="{00000000-0005-0000-0000-00008F000000}"/>
    <cellStyle name="Accent3 3" xfId="88" xr:uid="{00000000-0005-0000-0000-000090000000}"/>
    <cellStyle name="Accent3 4" xfId="89" xr:uid="{00000000-0005-0000-0000-000091000000}"/>
    <cellStyle name="Accent3 5" xfId="86" xr:uid="{00000000-0005-0000-0000-000092000000}"/>
    <cellStyle name="Accent4 2" xfId="91" xr:uid="{00000000-0005-0000-0000-000093000000}"/>
    <cellStyle name="Accent4 3" xfId="92" xr:uid="{00000000-0005-0000-0000-000094000000}"/>
    <cellStyle name="Accent4 4" xfId="93" xr:uid="{00000000-0005-0000-0000-000095000000}"/>
    <cellStyle name="Accent4 5" xfId="90" xr:uid="{00000000-0005-0000-0000-000096000000}"/>
    <cellStyle name="Accent5 2" xfId="95" xr:uid="{00000000-0005-0000-0000-000097000000}"/>
    <cellStyle name="Accent5 3" xfId="96" xr:uid="{00000000-0005-0000-0000-000098000000}"/>
    <cellStyle name="Accent5 4" xfId="97" xr:uid="{00000000-0005-0000-0000-000099000000}"/>
    <cellStyle name="Accent5 5" xfId="94" xr:uid="{00000000-0005-0000-0000-00009A000000}"/>
    <cellStyle name="Accent6 2" xfId="99" xr:uid="{00000000-0005-0000-0000-00009B000000}"/>
    <cellStyle name="Accent6 3" xfId="100" xr:uid="{00000000-0005-0000-0000-00009C000000}"/>
    <cellStyle name="Accent6 4" xfId="101" xr:uid="{00000000-0005-0000-0000-00009D000000}"/>
    <cellStyle name="Accent6 5" xfId="98" xr:uid="{00000000-0005-0000-0000-00009E000000}"/>
    <cellStyle name="Bad 2" xfId="103" xr:uid="{00000000-0005-0000-0000-00009F000000}"/>
    <cellStyle name="Bad 3" xfId="104" xr:uid="{00000000-0005-0000-0000-0000A0000000}"/>
    <cellStyle name="Bad 4" xfId="105" xr:uid="{00000000-0005-0000-0000-0000A1000000}"/>
    <cellStyle name="Bad 5" xfId="102" xr:uid="{00000000-0005-0000-0000-0000A2000000}"/>
    <cellStyle name="Calculation 2" xfId="107" xr:uid="{00000000-0005-0000-0000-0000A3000000}"/>
    <cellStyle name="Calculation 2 2" xfId="280" xr:uid="{00000000-0005-0000-0000-0000A4000000}"/>
    <cellStyle name="Calculation 3" xfId="108" xr:uid="{00000000-0005-0000-0000-0000A5000000}"/>
    <cellStyle name="Calculation 4" xfId="109" xr:uid="{00000000-0005-0000-0000-0000A6000000}"/>
    <cellStyle name="Calculation 5" xfId="106" xr:uid="{00000000-0005-0000-0000-0000A7000000}"/>
    <cellStyle name="Calculation 6" xfId="279" xr:uid="{00000000-0005-0000-0000-0000A8000000}"/>
    <cellStyle name="Check Cell 2" xfId="111" xr:uid="{00000000-0005-0000-0000-0000A9000000}"/>
    <cellStyle name="Check Cell 3" xfId="112" xr:uid="{00000000-0005-0000-0000-0000AA000000}"/>
    <cellStyle name="Check Cell 4" xfId="113" xr:uid="{00000000-0005-0000-0000-0000AB000000}"/>
    <cellStyle name="Check Cell 5" xfId="110" xr:uid="{00000000-0005-0000-0000-0000AC000000}"/>
    <cellStyle name="Comma 2" xfId="115" xr:uid="{00000000-0005-0000-0000-0000AD000000}"/>
    <cellStyle name="Comma 2 2" xfId="116" xr:uid="{00000000-0005-0000-0000-0000AE000000}"/>
    <cellStyle name="Comma 2 2 2" xfId="272" xr:uid="{00000000-0005-0000-0000-0000AF000000}"/>
    <cellStyle name="Comma 2 3" xfId="117" xr:uid="{00000000-0005-0000-0000-0000B0000000}"/>
    <cellStyle name="Comma 3" xfId="118" xr:uid="{00000000-0005-0000-0000-0000B1000000}"/>
    <cellStyle name="Comma 4" xfId="119" xr:uid="{00000000-0005-0000-0000-0000B2000000}"/>
    <cellStyle name="Comma 5" xfId="120" xr:uid="{00000000-0005-0000-0000-0000B3000000}"/>
    <cellStyle name="Comma 6" xfId="121" xr:uid="{00000000-0005-0000-0000-0000B4000000}"/>
    <cellStyle name="Comma 7" xfId="114" xr:uid="{00000000-0005-0000-0000-0000B5000000}"/>
    <cellStyle name="Currency 2" xfId="241" xr:uid="{00000000-0005-0000-0000-0000B6000000}"/>
    <cellStyle name="Explanatory Text 2" xfId="123" xr:uid="{00000000-0005-0000-0000-0000B7000000}"/>
    <cellStyle name="Explanatory Text 3" xfId="124" xr:uid="{00000000-0005-0000-0000-0000B8000000}"/>
    <cellStyle name="Explanatory Text 4" xfId="125" xr:uid="{00000000-0005-0000-0000-0000B9000000}"/>
    <cellStyle name="Explanatory Text 5" xfId="122" xr:uid="{00000000-0005-0000-0000-0000BA000000}"/>
    <cellStyle name="Followed Hyperlink" xfId="211" builtinId="9" customBuiltin="1"/>
    <cellStyle name="Followed Hyperlink 2" xfId="126" xr:uid="{00000000-0005-0000-0000-0000BC000000}"/>
    <cellStyle name="Followed Hyperlink 3" xfId="127" xr:uid="{00000000-0005-0000-0000-0000BD000000}"/>
    <cellStyle name="Good 2" xfId="129" xr:uid="{00000000-0005-0000-0000-0000BE000000}"/>
    <cellStyle name="Good 3" xfId="130" xr:uid="{00000000-0005-0000-0000-0000BF000000}"/>
    <cellStyle name="Good 4" xfId="131" xr:uid="{00000000-0005-0000-0000-0000C0000000}"/>
    <cellStyle name="Good 5" xfId="128" xr:uid="{00000000-0005-0000-0000-0000C1000000}"/>
    <cellStyle name="Heading 1 2" xfId="133" xr:uid="{00000000-0005-0000-0000-0000C2000000}"/>
    <cellStyle name="Heading 1 3" xfId="134" xr:uid="{00000000-0005-0000-0000-0000C3000000}"/>
    <cellStyle name="Heading 1 4" xfId="135" xr:uid="{00000000-0005-0000-0000-0000C4000000}"/>
    <cellStyle name="Heading 1 5" xfId="132" xr:uid="{00000000-0005-0000-0000-0000C5000000}"/>
    <cellStyle name="Heading 2 2" xfId="137" xr:uid="{00000000-0005-0000-0000-0000C6000000}"/>
    <cellStyle name="Heading 2 3" xfId="138" xr:uid="{00000000-0005-0000-0000-0000C7000000}"/>
    <cellStyle name="Heading 2 4" xfId="139" xr:uid="{00000000-0005-0000-0000-0000C8000000}"/>
    <cellStyle name="Heading 2 5" xfId="136" xr:uid="{00000000-0005-0000-0000-0000C9000000}"/>
    <cellStyle name="Heading 3 2" xfId="141" xr:uid="{00000000-0005-0000-0000-0000CA000000}"/>
    <cellStyle name="Heading 3 3" xfId="142" xr:uid="{00000000-0005-0000-0000-0000CB000000}"/>
    <cellStyle name="Heading 3 4" xfId="143" xr:uid="{00000000-0005-0000-0000-0000CC000000}"/>
    <cellStyle name="Heading 3 5" xfId="140" xr:uid="{00000000-0005-0000-0000-0000CD000000}"/>
    <cellStyle name="Heading 4 2" xfId="145" xr:uid="{00000000-0005-0000-0000-0000CE000000}"/>
    <cellStyle name="Heading 4 3" xfId="146" xr:uid="{00000000-0005-0000-0000-0000CF000000}"/>
    <cellStyle name="Heading 4 4" xfId="147" xr:uid="{00000000-0005-0000-0000-0000D0000000}"/>
    <cellStyle name="Heading 4 5" xfId="144" xr:uid="{00000000-0005-0000-0000-0000D1000000}"/>
    <cellStyle name="Hyperlink" xfId="210" builtinId="8" customBuiltin="1"/>
    <cellStyle name="Hyperlink 2" xfId="148" xr:uid="{00000000-0005-0000-0000-0000D3000000}"/>
    <cellStyle name="Hyperlink 3" xfId="149" xr:uid="{00000000-0005-0000-0000-0000D4000000}"/>
    <cellStyle name="Input 2" xfId="151" xr:uid="{00000000-0005-0000-0000-0000D5000000}"/>
    <cellStyle name="Input 2 2" xfId="282" xr:uid="{00000000-0005-0000-0000-0000D6000000}"/>
    <cellStyle name="Input 3" xfId="152" xr:uid="{00000000-0005-0000-0000-0000D7000000}"/>
    <cellStyle name="Input 4" xfId="153" xr:uid="{00000000-0005-0000-0000-0000D8000000}"/>
    <cellStyle name="Input 5" xfId="150" xr:uid="{00000000-0005-0000-0000-0000D9000000}"/>
    <cellStyle name="Input 6" xfId="281" xr:uid="{00000000-0005-0000-0000-0000DA000000}"/>
    <cellStyle name="Linked Cell 2" xfId="155" xr:uid="{00000000-0005-0000-0000-0000DB000000}"/>
    <cellStyle name="Linked Cell 3" xfId="156" xr:uid="{00000000-0005-0000-0000-0000DC000000}"/>
    <cellStyle name="Linked Cell 4" xfId="157" xr:uid="{00000000-0005-0000-0000-0000DD000000}"/>
    <cellStyle name="Linked Cell 5" xfId="154" xr:uid="{00000000-0005-0000-0000-0000DE000000}"/>
    <cellStyle name="Neutral 2" xfId="159" xr:uid="{00000000-0005-0000-0000-0000DF000000}"/>
    <cellStyle name="Neutral 3" xfId="160" xr:uid="{00000000-0005-0000-0000-0000E0000000}"/>
    <cellStyle name="Neutral 4" xfId="161" xr:uid="{00000000-0005-0000-0000-0000E1000000}"/>
    <cellStyle name="Neutral 5" xfId="158" xr:uid="{00000000-0005-0000-0000-0000E2000000}"/>
    <cellStyle name="Normal" xfId="0" builtinId="0"/>
    <cellStyle name="Normal 10" xfId="227" xr:uid="{00000000-0005-0000-0000-0000E4000000}"/>
    <cellStyle name="Normal 11" xfId="270" xr:uid="{00000000-0005-0000-0000-0000E5000000}"/>
    <cellStyle name="Normal 12" xfId="275" xr:uid="{00000000-0005-0000-0000-0000E6000000}"/>
    <cellStyle name="Normal 13" xfId="2" xr:uid="{00000000-0005-0000-0000-0000E7000000}"/>
    <cellStyle name="Normal 2" xfId="162" xr:uid="{00000000-0005-0000-0000-0000E8000000}"/>
    <cellStyle name="Normal 2 2" xfId="254" xr:uid="{00000000-0005-0000-0000-0000E9000000}"/>
    <cellStyle name="Normal 2 3" xfId="274" xr:uid="{00000000-0005-0000-0000-0000EA000000}"/>
    <cellStyle name="Normal 3" xfId="163" xr:uid="{00000000-0005-0000-0000-0000EB000000}"/>
    <cellStyle name="Normal 3 2" xfId="256" xr:uid="{00000000-0005-0000-0000-0000EC000000}"/>
    <cellStyle name="Normal 4" xfId="164" xr:uid="{00000000-0005-0000-0000-0000ED000000}"/>
    <cellStyle name="Normal 5" xfId="165" xr:uid="{00000000-0005-0000-0000-0000EE000000}"/>
    <cellStyle name="Normal 5 2" xfId="273" xr:uid="{00000000-0005-0000-0000-0000EF000000}"/>
    <cellStyle name="Normal 6" xfId="166" xr:uid="{00000000-0005-0000-0000-0000F0000000}"/>
    <cellStyle name="Normal 7" xfId="167" xr:uid="{00000000-0005-0000-0000-0000F1000000}"/>
    <cellStyle name="Normal 8" xfId="196" xr:uid="{00000000-0005-0000-0000-0000F2000000}"/>
    <cellStyle name="Normal 9" xfId="212" xr:uid="{00000000-0005-0000-0000-0000F3000000}"/>
    <cellStyle name="Note 10" xfId="276" xr:uid="{00000000-0005-0000-0000-0000F4000000}"/>
    <cellStyle name="Note 2" xfId="169" xr:uid="{00000000-0005-0000-0000-0000F5000000}"/>
    <cellStyle name="Note 2 2" xfId="255" xr:uid="{00000000-0005-0000-0000-0000F6000000}"/>
    <cellStyle name="Note 2 3" xfId="277" xr:uid="{00000000-0005-0000-0000-0000F7000000}"/>
    <cellStyle name="Note 3" xfId="170" xr:uid="{00000000-0005-0000-0000-0000F8000000}"/>
    <cellStyle name="Note 3 2" xfId="257" xr:uid="{00000000-0005-0000-0000-0000F9000000}"/>
    <cellStyle name="Note 4" xfId="171" xr:uid="{00000000-0005-0000-0000-0000FA000000}"/>
    <cellStyle name="Note 4 2" xfId="286" xr:uid="{00000000-0005-0000-0000-0000FB000000}"/>
    <cellStyle name="Note 5" xfId="172" xr:uid="{00000000-0005-0000-0000-0000FC000000}"/>
    <cellStyle name="Note 6" xfId="197" xr:uid="{00000000-0005-0000-0000-0000FD000000}"/>
    <cellStyle name="Note 7" xfId="213" xr:uid="{00000000-0005-0000-0000-0000FE000000}"/>
    <cellStyle name="Note 8" xfId="228" xr:uid="{00000000-0005-0000-0000-0000FF000000}"/>
    <cellStyle name="Note 9" xfId="168" xr:uid="{00000000-0005-0000-0000-000000010000}"/>
    <cellStyle name="Output 2" xfId="174" xr:uid="{00000000-0005-0000-0000-000001010000}"/>
    <cellStyle name="Output 2 2" xfId="278" xr:uid="{00000000-0005-0000-0000-000002010000}"/>
    <cellStyle name="Output 3" xfId="175" xr:uid="{00000000-0005-0000-0000-000003010000}"/>
    <cellStyle name="Output 4" xfId="176" xr:uid="{00000000-0005-0000-0000-000004010000}"/>
    <cellStyle name="Output 5" xfId="173" xr:uid="{00000000-0005-0000-0000-000005010000}"/>
    <cellStyle name="Output 6" xfId="285" xr:uid="{00000000-0005-0000-0000-000006010000}"/>
    <cellStyle name="Percent" xfId="1" builtinId="5"/>
    <cellStyle name="Percent 2" xfId="177" xr:uid="{00000000-0005-0000-0000-000008010000}"/>
    <cellStyle name="Percent 2 2" xfId="178" xr:uid="{00000000-0005-0000-0000-000009010000}"/>
    <cellStyle name="Percent 2 3" xfId="179" xr:uid="{00000000-0005-0000-0000-00000A010000}"/>
    <cellStyle name="Percent 3" xfId="180" xr:uid="{00000000-0005-0000-0000-00000B010000}"/>
    <cellStyle name="Percent 4" xfId="181" xr:uid="{00000000-0005-0000-0000-00000C010000}"/>
    <cellStyle name="Percent 5" xfId="182" xr:uid="{00000000-0005-0000-0000-00000D010000}"/>
    <cellStyle name="Percent 6" xfId="183" xr:uid="{00000000-0005-0000-0000-00000E010000}"/>
    <cellStyle name="Percent 7" xfId="271" xr:uid="{00000000-0005-0000-0000-00000F010000}"/>
    <cellStyle name="Percent 8" xfId="226" xr:uid="{00000000-0005-0000-0000-000010010000}"/>
    <cellStyle name="Style 1" xfId="184" xr:uid="{00000000-0005-0000-0000-000011010000}"/>
    <cellStyle name="Title 2" xfId="186" xr:uid="{00000000-0005-0000-0000-000012010000}"/>
    <cellStyle name="Title 3" xfId="187" xr:uid="{00000000-0005-0000-0000-000013010000}"/>
    <cellStyle name="Title 4" xfId="185" xr:uid="{00000000-0005-0000-0000-000014010000}"/>
    <cellStyle name="Total 2" xfId="189" xr:uid="{00000000-0005-0000-0000-000015010000}"/>
    <cellStyle name="Total 2 2" xfId="284" xr:uid="{00000000-0005-0000-0000-000016010000}"/>
    <cellStyle name="Total 3" xfId="190" xr:uid="{00000000-0005-0000-0000-000017010000}"/>
    <cellStyle name="Total 4" xfId="191" xr:uid="{00000000-0005-0000-0000-000018010000}"/>
    <cellStyle name="Total 5" xfId="188" xr:uid="{00000000-0005-0000-0000-000019010000}"/>
    <cellStyle name="Total 6" xfId="283" xr:uid="{00000000-0005-0000-0000-00001A010000}"/>
    <cellStyle name="Warning Text 2" xfId="193" xr:uid="{00000000-0005-0000-0000-00001B010000}"/>
    <cellStyle name="Warning Text 3" xfId="194" xr:uid="{00000000-0005-0000-0000-00001C010000}"/>
    <cellStyle name="Warning Text 4" xfId="195" xr:uid="{00000000-0005-0000-0000-00001D010000}"/>
    <cellStyle name="Warning Text 5" xfId="192" xr:uid="{00000000-0005-0000-0000-00001E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8</xdr:col>
      <xdr:colOff>314325</xdr:colOff>
      <xdr:row>41</xdr:row>
      <xdr:rowOff>54429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04825" y="6096000"/>
          <a:ext cx="581977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Payroll tax is estimated using an econometric multi-equation model. The main drivers are employment, wages and the composition of full-time/part-time jobs in the economy. Changes to the tax rate also impact the forecasts.</a:t>
          </a:r>
          <a:r>
            <a:rPr lang="en-AU" sz="1000"/>
            <a:t> </a:t>
          </a:r>
          <a:endParaRPr lang="en-AU" sz="1000" b="1"/>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504824</xdr:colOff>
      <xdr:row>36</xdr:row>
      <xdr:rowOff>0</xdr:rowOff>
    </xdr:from>
    <xdr:to>
      <xdr:col>8</xdr:col>
      <xdr:colOff>485774</xdr:colOff>
      <xdr:row>66</xdr:row>
      <xdr:rowOff>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504824" y="5848350"/>
          <a:ext cx="5724525" cy="1457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Other taxes comprise all taxation lines not presented separately in this database and including congestion levy, growth areas infrastructure contribution, windfall gains tax, levies on statutory corporations, liquor licence fees, landfill levy, metropolitan improvement rate, metropolitan planning levy, financial accommodation levy and the commercial passenger vehicle Levy. These are estimated using a variety of methods with inflation as the most common economic driver.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9</xdr:col>
      <xdr:colOff>227239</xdr:colOff>
      <xdr:row>39</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04825" y="6096000"/>
          <a:ext cx="5819775" cy="56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Total taxation revenue forecast is the sum of the individual tax forecasts. </a:t>
          </a:r>
          <a:endParaRPr lang="en-AU" sz="10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12</xdr:row>
      <xdr:rowOff>142875</xdr:rowOff>
    </xdr:from>
    <xdr:to>
      <xdr:col>9</xdr:col>
      <xdr:colOff>66675</xdr:colOff>
      <xdr:row>20</xdr:row>
      <xdr:rowOff>76200</xdr:rowOff>
    </xdr:to>
    <xdr:sp macro="" textlink="">
      <xdr:nvSpPr>
        <xdr:cNvPr id="2" name="TextBox 1">
          <a:extLst>
            <a:ext uri="{FF2B5EF4-FFF2-40B4-BE49-F238E27FC236}">
              <a16:creationId xmlns:a16="http://schemas.microsoft.com/office/drawing/2014/main" id="{4B5BE4BE-4D9D-41D3-811F-98C2AA50E379}"/>
            </a:ext>
          </a:extLst>
        </xdr:cNvPr>
        <xdr:cNvSpPr txBox="1"/>
      </xdr:nvSpPr>
      <xdr:spPr>
        <a:xfrm>
          <a:off x="200025" y="2733675"/>
          <a:ext cx="5724525" cy="1457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r>
            <a:rPr lang="en-AU" sz="1000" b="0"/>
            <a:t>Mental Health and Wellbeing Levy is estimated using outputs from the payroll tax forecasting model and information on the distribution of wages across different businesses sizes.</a:t>
          </a:r>
        </a:p>
        <a:p>
          <a:endParaRPr lang="en-AU" sz="1000" b="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504824</xdr:colOff>
      <xdr:row>35</xdr:row>
      <xdr:rowOff>161924</xdr:rowOff>
    </xdr:from>
    <xdr:to>
      <xdr:col>9</xdr:col>
      <xdr:colOff>142874</xdr:colOff>
      <xdr:row>42</xdr:row>
      <xdr:rowOff>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504824" y="6191249"/>
          <a:ext cx="6296025" cy="9715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Land transfer duty is estimated using an econometric multi-equation system for the volume and price of residential</a:t>
          </a:r>
          <a:r>
            <a:rPr lang="en-AU" sz="1000" b="0" i="0" u="none" strike="noStrike" baseline="0">
              <a:solidFill>
                <a:schemeClr val="dk1"/>
              </a:solidFill>
              <a:effectLst/>
              <a:latin typeface="+mn-lt"/>
              <a:ea typeface="+mn-ea"/>
              <a:cs typeface="+mn-cs"/>
            </a:rPr>
            <a:t> and non-residential  </a:t>
          </a:r>
          <a:r>
            <a:rPr lang="en-AU" sz="1000" b="0" i="0" u="none" strike="noStrike">
              <a:solidFill>
                <a:schemeClr val="dk1"/>
              </a:solidFill>
              <a:effectLst/>
              <a:latin typeface="+mn-lt"/>
              <a:ea typeface="+mn-ea"/>
              <a:cs typeface="+mn-cs"/>
            </a:rPr>
            <a:t>transactions. Lags in the payment of duty are then applied to the forecasts based on observations.</a:t>
          </a:r>
          <a:r>
            <a:rPr lang="en-AU" sz="1000"/>
            <a:t>  The</a:t>
          </a:r>
          <a:r>
            <a:rPr lang="en-AU" sz="1000" baseline="0"/>
            <a:t> main drivers of land transfer duty are interest rates, population and income.</a:t>
          </a:r>
          <a:endParaRPr lang="en-AU" sz="1000" b="1"/>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466724</xdr:colOff>
      <xdr:row>36</xdr:row>
      <xdr:rowOff>47625</xdr:rowOff>
    </xdr:from>
    <xdr:to>
      <xdr:col>10</xdr:col>
      <xdr:colOff>590549</xdr:colOff>
      <xdr:row>41</xdr:row>
      <xdr:rowOff>104775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66724" y="5895975"/>
          <a:ext cx="631507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p>
        <a:p>
          <a:endParaRPr lang="en-AU" sz="1100" b="0"/>
        </a:p>
        <a:p>
          <a:r>
            <a:rPr lang="en-AU" sz="1000" b="0" i="0" u="none" strike="noStrike">
              <a:solidFill>
                <a:schemeClr val="dk1"/>
              </a:solidFill>
              <a:effectLst/>
              <a:latin typeface="+mn-lt"/>
              <a:ea typeface="+mn-ea"/>
              <a:cs typeface="+mn-cs"/>
            </a:rPr>
            <a:t>Gambling taxes are estimated using a combination of least squares regression models and trend extrapolations. </a:t>
          </a:r>
          <a:endParaRPr lang="en-AU" sz="1000" b="1"/>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495300</xdr:colOff>
      <xdr:row>36</xdr:row>
      <xdr:rowOff>19050</xdr:rowOff>
    </xdr:from>
    <xdr:to>
      <xdr:col>9</xdr:col>
      <xdr:colOff>429986</xdr:colOff>
      <xdr:row>45</xdr:row>
      <xdr:rowOff>47625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95300" y="5867400"/>
          <a:ext cx="5811611" cy="1485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a:t>Insurance</a:t>
          </a:r>
          <a:r>
            <a:rPr lang="en-AU" sz="1000" b="0" baseline="0"/>
            <a:t> taxes are levied on non-life (or general) insurance and stamp duties on compulsory third party insurance. </a:t>
          </a:r>
          <a:r>
            <a:rPr lang="en-AU" sz="1000" b="0"/>
            <a:t>The key drivers for non-life</a:t>
          </a:r>
          <a:r>
            <a:rPr lang="en-AU" sz="1000" b="0" baseline="0"/>
            <a:t> </a:t>
          </a:r>
          <a:r>
            <a:rPr lang="en-AU" sz="1000" b="0"/>
            <a:t>insurance taxes are income, the insurance</a:t>
          </a:r>
          <a:r>
            <a:rPr lang="en-AU" sz="1000" b="0" baseline="0"/>
            <a:t> premium base and the outlook for premium rates. Revenue from compulsory third party insurance is mainly driven by motor vehicle registrations, indexed to inflation.</a:t>
          </a:r>
        </a:p>
        <a:p>
          <a:r>
            <a:rPr lang="en-AU" sz="1000" b="0" baseline="0"/>
            <a:t>Historically, insurance taxes have also included life insurance and insurance company contributions to fire brigades. The former was abolished in 2014-15, while the latter was abolished in 2013-14.</a:t>
          </a:r>
          <a:endParaRPr lang="en-AU" sz="1000" b="1"/>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8</xdr:col>
      <xdr:colOff>308882</xdr:colOff>
      <xdr:row>41</xdr:row>
      <xdr:rowOff>76200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504825" y="6096000"/>
          <a:ext cx="5819775" cy="885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Motor vehicle taxation comprises vehicle registration fees and stamp</a:t>
          </a:r>
          <a:r>
            <a:rPr lang="en-AU" sz="1000" b="0" i="0" u="none" strike="noStrike" baseline="0">
              <a:solidFill>
                <a:schemeClr val="dk1"/>
              </a:solidFill>
              <a:effectLst/>
              <a:latin typeface="+mn-lt"/>
              <a:ea typeface="+mn-ea"/>
              <a:cs typeface="+mn-cs"/>
            </a:rPr>
            <a:t> duty on transfers of ownership.</a:t>
          </a:r>
          <a:r>
            <a:rPr lang="en-AU" sz="1000" b="0" i="0" u="none" strike="noStrike">
              <a:solidFill>
                <a:schemeClr val="dk1"/>
              </a:solidFill>
              <a:effectLst/>
              <a:latin typeface="+mn-lt"/>
              <a:ea typeface="+mn-ea"/>
              <a:cs typeface="+mn-cs"/>
            </a:rPr>
            <a:t> Key drivers of motor vehicle taxation revenue include population growth, inflation (which leads to indexation of fees) and general economic conditions.</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8</xdr:col>
      <xdr:colOff>552450</xdr:colOff>
      <xdr:row>42</xdr:row>
      <xdr:rowOff>57149</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504825" y="6096000"/>
          <a:ext cx="5819775" cy="1028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Land tax is estimated by applying various growth factors to the land tax base. The starting point is the latest known actual collections - the land tax base. Estimates for future years are done by adjusting this base for estimated land revaluations, combined with a progressivity factor due to the progressive nature of the land tax schedule.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35</xdr:row>
      <xdr:rowOff>142875</xdr:rowOff>
    </xdr:from>
    <xdr:to>
      <xdr:col>8</xdr:col>
      <xdr:colOff>84364</xdr:colOff>
      <xdr:row>41</xdr:row>
      <xdr:rowOff>47625</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504825" y="5829300"/>
          <a:ext cx="5618389" cy="876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en-AU" sz="1100" b="1"/>
            <a:t>Forecasting methodology</a:t>
          </a:r>
          <a:endParaRPr lang="en-AU" sz="1100" b="0"/>
        </a:p>
        <a:p>
          <a:endParaRPr lang="en-AU" sz="1000" b="0"/>
        </a:p>
        <a:p>
          <a:r>
            <a:rPr lang="en-AU" sz="1000" b="0" i="0" u="none" strike="noStrike">
              <a:solidFill>
                <a:schemeClr val="dk1"/>
              </a:solidFill>
              <a:effectLst/>
              <a:latin typeface="+mn-lt"/>
              <a:ea typeface="+mn-ea"/>
              <a:cs typeface="+mn-cs"/>
            </a:rPr>
            <a:t>Fire services property levy forecasts are primarily driven by the estimated funding needs of the Metropolitan Fire and Emergency Services Board and the Country Fire Authority.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FFS_EFP\REVENUE%20AND%20TAXATION\FORECASTING\AFR%20briefs\2019-20\online%20data\Tax%20and%20GST%20revenue%20-%20Monthly%20Summa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w data =&gt;"/>
      <sheetName val="SRIMS input"/>
      <sheetName val="Outputs =&gt;"/>
      <sheetName val="MTH_detailed"/>
      <sheetName val="QTR_detailed"/>
      <sheetName val="FY_detailed"/>
      <sheetName val="Monthly category summary"/>
      <sheetName val="Yearly category summary"/>
      <sheetName val="Detailed categories data =&gt;"/>
      <sheetName val="Payroll"/>
      <sheetName val="Property Taxes"/>
      <sheetName val="Gambling"/>
      <sheetName val="Motor Vehicle"/>
      <sheetName val="Insurance"/>
      <sheetName val="Other"/>
      <sheetName val="Grants"/>
      <sheetName val="Expenses"/>
    </sheetNames>
    <sheetDataSet>
      <sheetData sheetId="0"/>
      <sheetData sheetId="1"/>
      <sheetData sheetId="2"/>
      <sheetData sheetId="3"/>
      <sheetData sheetId="4"/>
      <sheetData sheetId="5"/>
      <sheetData sheetId="6"/>
      <sheetData sheetId="7">
        <row r="3">
          <cell r="A3" t="str">
            <v>BMS Code</v>
          </cell>
        </row>
        <row r="4">
          <cell r="A4">
            <v>30864</v>
          </cell>
        </row>
        <row r="5">
          <cell r="A5">
            <v>30895</v>
          </cell>
        </row>
        <row r="6">
          <cell r="A6">
            <v>30926</v>
          </cell>
        </row>
        <row r="7">
          <cell r="A7">
            <v>30956</v>
          </cell>
        </row>
        <row r="8">
          <cell r="A8">
            <v>30987</v>
          </cell>
        </row>
        <row r="9">
          <cell r="A9">
            <v>31017</v>
          </cell>
        </row>
        <row r="10">
          <cell r="A10">
            <v>31048</v>
          </cell>
        </row>
        <row r="11">
          <cell r="A11">
            <v>31079</v>
          </cell>
        </row>
        <row r="12">
          <cell r="A12">
            <v>31107</v>
          </cell>
        </row>
        <row r="13">
          <cell r="A13">
            <v>31138</v>
          </cell>
        </row>
        <row r="14">
          <cell r="A14">
            <v>31168</v>
          </cell>
        </row>
        <row r="15">
          <cell r="A15">
            <v>31199</v>
          </cell>
        </row>
        <row r="16">
          <cell r="A16">
            <v>31229</v>
          </cell>
        </row>
        <row r="17">
          <cell r="A17">
            <v>31260</v>
          </cell>
        </row>
        <row r="18">
          <cell r="A18">
            <v>31291</v>
          </cell>
        </row>
        <row r="19">
          <cell r="A19">
            <v>31321</v>
          </cell>
        </row>
        <row r="20">
          <cell r="A20">
            <v>31352</v>
          </cell>
        </row>
        <row r="21">
          <cell r="A21">
            <v>31382</v>
          </cell>
        </row>
        <row r="22">
          <cell r="A22">
            <v>31413</v>
          </cell>
        </row>
        <row r="23">
          <cell r="A23">
            <v>31444</v>
          </cell>
        </row>
        <row r="24">
          <cell r="A24">
            <v>31472</v>
          </cell>
        </row>
        <row r="25">
          <cell r="A25">
            <v>31503</v>
          </cell>
        </row>
        <row r="26">
          <cell r="A26">
            <v>31533</v>
          </cell>
        </row>
        <row r="27">
          <cell r="A27">
            <v>31564</v>
          </cell>
        </row>
        <row r="28">
          <cell r="A28">
            <v>31594</v>
          </cell>
        </row>
        <row r="29">
          <cell r="A29">
            <v>31625</v>
          </cell>
        </row>
        <row r="30">
          <cell r="A30">
            <v>31656</v>
          </cell>
        </row>
        <row r="31">
          <cell r="A31">
            <v>31686</v>
          </cell>
        </row>
        <row r="32">
          <cell r="A32">
            <v>31717</v>
          </cell>
        </row>
        <row r="33">
          <cell r="A33">
            <v>31747</v>
          </cell>
        </row>
        <row r="34">
          <cell r="A34">
            <v>31778</v>
          </cell>
        </row>
        <row r="35">
          <cell r="A35">
            <v>31809</v>
          </cell>
        </row>
        <row r="36">
          <cell r="A36">
            <v>31837</v>
          </cell>
        </row>
        <row r="37">
          <cell r="A37">
            <v>31868</v>
          </cell>
        </row>
        <row r="38">
          <cell r="A38">
            <v>31898</v>
          </cell>
        </row>
        <row r="39">
          <cell r="A39">
            <v>31929</v>
          </cell>
        </row>
        <row r="40">
          <cell r="A40">
            <v>31959</v>
          </cell>
        </row>
        <row r="41">
          <cell r="A41">
            <v>31990</v>
          </cell>
        </row>
        <row r="42">
          <cell r="A42">
            <v>32021</v>
          </cell>
        </row>
        <row r="43">
          <cell r="A43">
            <v>32051</v>
          </cell>
        </row>
        <row r="44">
          <cell r="A44">
            <v>32082</v>
          </cell>
        </row>
        <row r="45">
          <cell r="A45">
            <v>32112</v>
          </cell>
        </row>
        <row r="46">
          <cell r="A46">
            <v>32143</v>
          </cell>
        </row>
        <row r="47">
          <cell r="A47">
            <v>32174</v>
          </cell>
        </row>
        <row r="48">
          <cell r="A48">
            <v>32203</v>
          </cell>
        </row>
        <row r="49">
          <cell r="A49">
            <v>32234</v>
          </cell>
        </row>
        <row r="50">
          <cell r="A50">
            <v>32264</v>
          </cell>
        </row>
        <row r="51">
          <cell r="A51">
            <v>32295</v>
          </cell>
        </row>
        <row r="52">
          <cell r="A52">
            <v>32325</v>
          </cell>
        </row>
        <row r="53">
          <cell r="A53">
            <v>32356</v>
          </cell>
        </row>
        <row r="54">
          <cell r="A54">
            <v>32387</v>
          </cell>
        </row>
        <row r="55">
          <cell r="A55">
            <v>32417</v>
          </cell>
        </row>
        <row r="56">
          <cell r="A56">
            <v>32448</v>
          </cell>
        </row>
        <row r="57">
          <cell r="A57">
            <v>32478</v>
          </cell>
        </row>
        <row r="58">
          <cell r="A58">
            <v>32509</v>
          </cell>
        </row>
        <row r="59">
          <cell r="A59">
            <v>32540</v>
          </cell>
        </row>
        <row r="60">
          <cell r="A60">
            <v>32568</v>
          </cell>
        </row>
        <row r="61">
          <cell r="A61">
            <v>32599</v>
          </cell>
        </row>
        <row r="62">
          <cell r="A62">
            <v>32629</v>
          </cell>
        </row>
        <row r="63">
          <cell r="A63">
            <v>32660</v>
          </cell>
        </row>
        <row r="64">
          <cell r="A64">
            <v>32690</v>
          </cell>
        </row>
        <row r="65">
          <cell r="A65">
            <v>32721</v>
          </cell>
        </row>
        <row r="66">
          <cell r="A66">
            <v>32752</v>
          </cell>
        </row>
        <row r="67">
          <cell r="A67">
            <v>32782</v>
          </cell>
        </row>
        <row r="68">
          <cell r="A68">
            <v>32813</v>
          </cell>
        </row>
        <row r="69">
          <cell r="A69">
            <v>32843</v>
          </cell>
        </row>
        <row r="70">
          <cell r="A70">
            <v>32874</v>
          </cell>
        </row>
        <row r="71">
          <cell r="A71">
            <v>32905</v>
          </cell>
        </row>
        <row r="72">
          <cell r="A72">
            <v>32933</v>
          </cell>
        </row>
        <row r="73">
          <cell r="A73">
            <v>32964</v>
          </cell>
        </row>
        <row r="74">
          <cell r="A74">
            <v>32994</v>
          </cell>
        </row>
        <row r="75">
          <cell r="A75">
            <v>33025</v>
          </cell>
        </row>
        <row r="76">
          <cell r="A76">
            <v>33055</v>
          </cell>
        </row>
        <row r="77">
          <cell r="A77">
            <v>33086</v>
          </cell>
        </row>
        <row r="78">
          <cell r="A78">
            <v>33117</v>
          </cell>
        </row>
        <row r="79">
          <cell r="A79">
            <v>33147</v>
          </cell>
        </row>
        <row r="80">
          <cell r="A80">
            <v>33178</v>
          </cell>
        </row>
        <row r="81">
          <cell r="A81">
            <v>33208</v>
          </cell>
        </row>
        <row r="82">
          <cell r="A82">
            <v>33239</v>
          </cell>
        </row>
        <row r="83">
          <cell r="A83">
            <v>33270</v>
          </cell>
        </row>
        <row r="84">
          <cell r="A84">
            <v>33298</v>
          </cell>
        </row>
        <row r="85">
          <cell r="A85">
            <v>33329</v>
          </cell>
        </row>
        <row r="86">
          <cell r="A86">
            <v>33359</v>
          </cell>
        </row>
        <row r="87">
          <cell r="A87">
            <v>33390</v>
          </cell>
        </row>
        <row r="88">
          <cell r="A88">
            <v>33420</v>
          </cell>
        </row>
        <row r="89">
          <cell r="A89">
            <v>33451</v>
          </cell>
        </row>
        <row r="90">
          <cell r="A90">
            <v>33482</v>
          </cell>
        </row>
        <row r="91">
          <cell r="A91">
            <v>33512</v>
          </cell>
        </row>
        <row r="92">
          <cell r="A92">
            <v>33543</v>
          </cell>
        </row>
        <row r="93">
          <cell r="A93">
            <v>33573</v>
          </cell>
        </row>
        <row r="94">
          <cell r="A94">
            <v>33604</v>
          </cell>
        </row>
        <row r="95">
          <cell r="A95">
            <v>33635</v>
          </cell>
        </row>
        <row r="96">
          <cell r="A96">
            <v>33664</v>
          </cell>
        </row>
        <row r="97">
          <cell r="A97">
            <v>33695</v>
          </cell>
        </row>
        <row r="98">
          <cell r="A98">
            <v>33725</v>
          </cell>
        </row>
        <row r="99">
          <cell r="A99">
            <v>33756</v>
          </cell>
        </row>
        <row r="100">
          <cell r="A100">
            <v>33786</v>
          </cell>
        </row>
        <row r="101">
          <cell r="A101">
            <v>33817</v>
          </cell>
        </row>
        <row r="102">
          <cell r="A102">
            <v>33848</v>
          </cell>
        </row>
        <row r="103">
          <cell r="A103">
            <v>33878</v>
          </cell>
        </row>
        <row r="104">
          <cell r="A104">
            <v>33909</v>
          </cell>
        </row>
        <row r="105">
          <cell r="A105">
            <v>33939</v>
          </cell>
        </row>
        <row r="106">
          <cell r="A106">
            <v>33970</v>
          </cell>
        </row>
        <row r="107">
          <cell r="A107">
            <v>34001</v>
          </cell>
        </row>
        <row r="108">
          <cell r="A108">
            <v>34029</v>
          </cell>
        </row>
        <row r="109">
          <cell r="A109">
            <v>34060</v>
          </cell>
        </row>
        <row r="110">
          <cell r="A110">
            <v>34090</v>
          </cell>
        </row>
        <row r="111">
          <cell r="A111">
            <v>34121</v>
          </cell>
        </row>
        <row r="112">
          <cell r="A112">
            <v>34151</v>
          </cell>
        </row>
        <row r="113">
          <cell r="A113">
            <v>34182</v>
          </cell>
        </row>
        <row r="114">
          <cell r="A114">
            <v>34213</v>
          </cell>
        </row>
        <row r="115">
          <cell r="A115">
            <v>34243</v>
          </cell>
        </row>
        <row r="116">
          <cell r="A116">
            <v>34274</v>
          </cell>
        </row>
        <row r="117">
          <cell r="A117">
            <v>34304</v>
          </cell>
        </row>
        <row r="118">
          <cell r="A118">
            <v>34335</v>
          </cell>
        </row>
        <row r="119">
          <cell r="A119">
            <v>34366</v>
          </cell>
        </row>
        <row r="120">
          <cell r="A120">
            <v>34394</v>
          </cell>
        </row>
        <row r="121">
          <cell r="A121">
            <v>34425</v>
          </cell>
        </row>
        <row r="122">
          <cell r="A122">
            <v>34455</v>
          </cell>
        </row>
        <row r="123">
          <cell r="A123">
            <v>34486</v>
          </cell>
        </row>
        <row r="124">
          <cell r="A124">
            <v>34516</v>
          </cell>
        </row>
        <row r="125">
          <cell r="A125">
            <v>34547</v>
          </cell>
        </row>
        <row r="126">
          <cell r="A126">
            <v>34578</v>
          </cell>
        </row>
        <row r="127">
          <cell r="A127">
            <v>34608</v>
          </cell>
        </row>
        <row r="128">
          <cell r="A128">
            <v>34639</v>
          </cell>
        </row>
        <row r="129">
          <cell r="A129">
            <v>34669</v>
          </cell>
        </row>
        <row r="130">
          <cell r="A130">
            <v>34700</v>
          </cell>
        </row>
        <row r="131">
          <cell r="A131">
            <v>34731</v>
          </cell>
        </row>
        <row r="132">
          <cell r="A132">
            <v>34759</v>
          </cell>
        </row>
        <row r="133">
          <cell r="A133">
            <v>34790</v>
          </cell>
        </row>
        <row r="134">
          <cell r="A134">
            <v>34820</v>
          </cell>
        </row>
        <row r="135">
          <cell r="A135">
            <v>34851</v>
          </cell>
        </row>
        <row r="136">
          <cell r="A136">
            <v>34881</v>
          </cell>
        </row>
        <row r="137">
          <cell r="A137">
            <v>34912</v>
          </cell>
        </row>
        <row r="138">
          <cell r="A138">
            <v>34943</v>
          </cell>
        </row>
        <row r="139">
          <cell r="A139">
            <v>34973</v>
          </cell>
        </row>
        <row r="140">
          <cell r="A140">
            <v>35004</v>
          </cell>
        </row>
        <row r="141">
          <cell r="A141">
            <v>35034</v>
          </cell>
        </row>
        <row r="142">
          <cell r="A142">
            <v>35065</v>
          </cell>
        </row>
        <row r="143">
          <cell r="A143">
            <v>35096</v>
          </cell>
        </row>
        <row r="144">
          <cell r="A144">
            <v>35125</v>
          </cell>
        </row>
        <row r="145">
          <cell r="A145">
            <v>35156</v>
          </cell>
        </row>
        <row r="146">
          <cell r="A146">
            <v>35186</v>
          </cell>
        </row>
        <row r="147">
          <cell r="A147">
            <v>35217</v>
          </cell>
        </row>
        <row r="148">
          <cell r="A148">
            <v>35247</v>
          </cell>
        </row>
        <row r="149">
          <cell r="A149">
            <v>35278</v>
          </cell>
        </row>
        <row r="150">
          <cell r="A150">
            <v>35309</v>
          </cell>
        </row>
        <row r="151">
          <cell r="A151">
            <v>35339</v>
          </cell>
        </row>
        <row r="152">
          <cell r="A152">
            <v>35370</v>
          </cell>
        </row>
        <row r="153">
          <cell r="A153">
            <v>35400</v>
          </cell>
        </row>
        <row r="154">
          <cell r="A154">
            <v>35431</v>
          </cell>
        </row>
        <row r="155">
          <cell r="A155">
            <v>35462</v>
          </cell>
        </row>
        <row r="156">
          <cell r="A156">
            <v>35490</v>
          </cell>
        </row>
        <row r="157">
          <cell r="A157">
            <v>35521</v>
          </cell>
        </row>
        <row r="158">
          <cell r="A158">
            <v>35551</v>
          </cell>
        </row>
        <row r="159">
          <cell r="A159">
            <v>35582</v>
          </cell>
        </row>
        <row r="160">
          <cell r="A160">
            <v>35612</v>
          </cell>
        </row>
        <row r="161">
          <cell r="A161">
            <v>35643</v>
          </cell>
        </row>
        <row r="162">
          <cell r="A162">
            <v>35674</v>
          </cell>
        </row>
        <row r="163">
          <cell r="A163">
            <v>35704</v>
          </cell>
        </row>
        <row r="164">
          <cell r="A164">
            <v>35735</v>
          </cell>
        </row>
        <row r="165">
          <cell r="A165">
            <v>35765</v>
          </cell>
        </row>
        <row r="166">
          <cell r="A166">
            <v>35796</v>
          </cell>
        </row>
        <row r="167">
          <cell r="A167">
            <v>35827</v>
          </cell>
        </row>
        <row r="168">
          <cell r="A168">
            <v>35855</v>
          </cell>
        </row>
        <row r="169">
          <cell r="A169">
            <v>35886</v>
          </cell>
        </row>
        <row r="170">
          <cell r="A170">
            <v>35916</v>
          </cell>
        </row>
        <row r="171">
          <cell r="A171">
            <v>35947</v>
          </cell>
        </row>
        <row r="172">
          <cell r="A172">
            <v>35977</v>
          </cell>
        </row>
        <row r="173">
          <cell r="A173">
            <v>36008</v>
          </cell>
        </row>
        <row r="174">
          <cell r="A174">
            <v>36039</v>
          </cell>
        </row>
        <row r="175">
          <cell r="A175">
            <v>36069</v>
          </cell>
        </row>
        <row r="176">
          <cell r="A176">
            <v>36100</v>
          </cell>
        </row>
        <row r="177">
          <cell r="A177">
            <v>36130</v>
          </cell>
        </row>
        <row r="178">
          <cell r="A178">
            <v>36161</v>
          </cell>
        </row>
        <row r="179">
          <cell r="A179">
            <v>36192</v>
          </cell>
        </row>
        <row r="180">
          <cell r="A180">
            <v>36220</v>
          </cell>
        </row>
        <row r="181">
          <cell r="A181">
            <v>36251</v>
          </cell>
        </row>
        <row r="182">
          <cell r="A182">
            <v>36281</v>
          </cell>
        </row>
        <row r="183">
          <cell r="A183">
            <v>36312</v>
          </cell>
        </row>
        <row r="184">
          <cell r="A184">
            <v>36342</v>
          </cell>
        </row>
        <row r="185">
          <cell r="A185">
            <v>36373</v>
          </cell>
        </row>
        <row r="186">
          <cell r="A186">
            <v>36404</v>
          </cell>
        </row>
        <row r="187">
          <cell r="A187">
            <v>36434</v>
          </cell>
        </row>
        <row r="188">
          <cell r="A188">
            <v>36465</v>
          </cell>
        </row>
        <row r="189">
          <cell r="A189">
            <v>36495</v>
          </cell>
        </row>
        <row r="190">
          <cell r="A190">
            <v>36526</v>
          </cell>
        </row>
        <row r="191">
          <cell r="A191">
            <v>36557</v>
          </cell>
        </row>
        <row r="192">
          <cell r="A192">
            <v>36586</v>
          </cell>
        </row>
        <row r="193">
          <cell r="A193">
            <v>36617</v>
          </cell>
        </row>
        <row r="194">
          <cell r="A194">
            <v>36647</v>
          </cell>
        </row>
        <row r="195">
          <cell r="A195">
            <v>36678</v>
          </cell>
        </row>
        <row r="196">
          <cell r="A196">
            <v>36708</v>
          </cell>
        </row>
        <row r="197">
          <cell r="A197">
            <v>36739</v>
          </cell>
        </row>
        <row r="198">
          <cell r="A198">
            <v>36770</v>
          </cell>
        </row>
        <row r="199">
          <cell r="A199">
            <v>36800</v>
          </cell>
        </row>
        <row r="200">
          <cell r="A200">
            <v>36831</v>
          </cell>
        </row>
        <row r="201">
          <cell r="A201">
            <v>36861</v>
          </cell>
        </row>
        <row r="202">
          <cell r="A202">
            <v>36892</v>
          </cell>
        </row>
        <row r="203">
          <cell r="A203">
            <v>36923</v>
          </cell>
        </row>
        <row r="204">
          <cell r="A204">
            <v>36951</v>
          </cell>
        </row>
        <row r="205">
          <cell r="A205">
            <v>36982</v>
          </cell>
        </row>
        <row r="206">
          <cell r="A206">
            <v>37012</v>
          </cell>
        </row>
        <row r="207">
          <cell r="A207">
            <v>37043</v>
          </cell>
        </row>
        <row r="208">
          <cell r="A208">
            <v>37073</v>
          </cell>
        </row>
        <row r="209">
          <cell r="A209">
            <v>37104</v>
          </cell>
        </row>
        <row r="210">
          <cell r="A210">
            <v>37135</v>
          </cell>
        </row>
        <row r="211">
          <cell r="A211">
            <v>37165</v>
          </cell>
        </row>
        <row r="212">
          <cell r="A212">
            <v>37196</v>
          </cell>
        </row>
        <row r="213">
          <cell r="A213">
            <v>37226</v>
          </cell>
        </row>
        <row r="214">
          <cell r="A214">
            <v>37257</v>
          </cell>
        </row>
        <row r="215">
          <cell r="A215">
            <v>37288</v>
          </cell>
        </row>
        <row r="216">
          <cell r="A216">
            <v>37316</v>
          </cell>
        </row>
        <row r="217">
          <cell r="A217">
            <v>37347</v>
          </cell>
        </row>
        <row r="218">
          <cell r="A218">
            <v>37377</v>
          </cell>
        </row>
        <row r="219">
          <cell r="A219">
            <v>37408</v>
          </cell>
        </row>
        <row r="220">
          <cell r="A220">
            <v>37438</v>
          </cell>
        </row>
        <row r="221">
          <cell r="A221">
            <v>37469</v>
          </cell>
        </row>
        <row r="222">
          <cell r="A222">
            <v>37500</v>
          </cell>
        </row>
        <row r="223">
          <cell r="A223">
            <v>37530</v>
          </cell>
        </row>
        <row r="224">
          <cell r="A224">
            <v>37561</v>
          </cell>
        </row>
        <row r="225">
          <cell r="A225">
            <v>37591</v>
          </cell>
        </row>
        <row r="226">
          <cell r="A226">
            <v>37622</v>
          </cell>
        </row>
        <row r="227">
          <cell r="A227">
            <v>37653</v>
          </cell>
        </row>
        <row r="228">
          <cell r="A228">
            <v>37681</v>
          </cell>
        </row>
        <row r="229">
          <cell r="A229">
            <v>37712</v>
          </cell>
        </row>
        <row r="230">
          <cell r="A230">
            <v>37742</v>
          </cell>
        </row>
        <row r="231">
          <cell r="A231">
            <v>37773</v>
          </cell>
        </row>
        <row r="232">
          <cell r="A232">
            <v>37803</v>
          </cell>
        </row>
        <row r="233">
          <cell r="A233">
            <v>37834</v>
          </cell>
        </row>
        <row r="234">
          <cell r="A234">
            <v>37865</v>
          </cell>
        </row>
        <row r="235">
          <cell r="A235">
            <v>37895</v>
          </cell>
        </row>
        <row r="236">
          <cell r="A236">
            <v>37926</v>
          </cell>
        </row>
        <row r="237">
          <cell r="A237">
            <v>37956</v>
          </cell>
        </row>
        <row r="238">
          <cell r="A238">
            <v>37987</v>
          </cell>
        </row>
        <row r="239">
          <cell r="A239">
            <v>38018</v>
          </cell>
        </row>
        <row r="240">
          <cell r="A240">
            <v>38047</v>
          </cell>
        </row>
        <row r="241">
          <cell r="A241">
            <v>38078</v>
          </cell>
        </row>
        <row r="242">
          <cell r="A242">
            <v>38108</v>
          </cell>
        </row>
        <row r="243">
          <cell r="A243">
            <v>38139</v>
          </cell>
        </row>
        <row r="244">
          <cell r="A244">
            <v>38169</v>
          </cell>
        </row>
        <row r="245">
          <cell r="A245">
            <v>38200</v>
          </cell>
        </row>
        <row r="246">
          <cell r="A246">
            <v>38231</v>
          </cell>
        </row>
        <row r="247">
          <cell r="A247">
            <v>38261</v>
          </cell>
        </row>
        <row r="248">
          <cell r="A248">
            <v>38292</v>
          </cell>
        </row>
        <row r="249">
          <cell r="A249">
            <v>38322</v>
          </cell>
        </row>
        <row r="250">
          <cell r="A250">
            <v>38353</v>
          </cell>
        </row>
        <row r="251">
          <cell r="A251">
            <v>38384</v>
          </cell>
        </row>
        <row r="252">
          <cell r="A252">
            <v>38412</v>
          </cell>
        </row>
        <row r="253">
          <cell r="A253">
            <v>38443</v>
          </cell>
        </row>
        <row r="254">
          <cell r="A254">
            <v>38473</v>
          </cell>
        </row>
        <row r="255">
          <cell r="A255">
            <v>38504</v>
          </cell>
        </row>
        <row r="256">
          <cell r="A256">
            <v>38534</v>
          </cell>
        </row>
        <row r="257">
          <cell r="A257">
            <v>38565</v>
          </cell>
        </row>
        <row r="258">
          <cell r="A258">
            <v>38596</v>
          </cell>
        </row>
        <row r="259">
          <cell r="A259">
            <v>38626</v>
          </cell>
        </row>
        <row r="260">
          <cell r="A260">
            <v>38657</v>
          </cell>
        </row>
        <row r="261">
          <cell r="A261">
            <v>38687</v>
          </cell>
        </row>
        <row r="262">
          <cell r="A262">
            <v>38718</v>
          </cell>
        </row>
        <row r="263">
          <cell r="A263">
            <v>38749</v>
          </cell>
        </row>
        <row r="264">
          <cell r="A264">
            <v>38777</v>
          </cell>
        </row>
        <row r="265">
          <cell r="A265">
            <v>38808</v>
          </cell>
        </row>
        <row r="266">
          <cell r="A266">
            <v>38838</v>
          </cell>
        </row>
        <row r="267">
          <cell r="A267">
            <v>38869</v>
          </cell>
        </row>
        <row r="268">
          <cell r="A268">
            <v>38899</v>
          </cell>
        </row>
        <row r="269">
          <cell r="A269">
            <v>38930</v>
          </cell>
        </row>
        <row r="270">
          <cell r="A270">
            <v>38961</v>
          </cell>
        </row>
        <row r="271">
          <cell r="A271">
            <v>38991</v>
          </cell>
        </row>
        <row r="272">
          <cell r="A272">
            <v>39022</v>
          </cell>
        </row>
        <row r="273">
          <cell r="A273">
            <v>39052</v>
          </cell>
        </row>
        <row r="274">
          <cell r="A274">
            <v>39083</v>
          </cell>
        </row>
        <row r="275">
          <cell r="A275">
            <v>39114</v>
          </cell>
        </row>
        <row r="276">
          <cell r="A276">
            <v>39142</v>
          </cell>
        </row>
        <row r="277">
          <cell r="A277">
            <v>39173</v>
          </cell>
        </row>
        <row r="278">
          <cell r="A278">
            <v>39203</v>
          </cell>
        </row>
        <row r="279">
          <cell r="A279">
            <v>39234</v>
          </cell>
        </row>
        <row r="280">
          <cell r="A280">
            <v>39264</v>
          </cell>
        </row>
        <row r="281">
          <cell r="A281">
            <v>39295</v>
          </cell>
        </row>
        <row r="282">
          <cell r="A282">
            <v>39326</v>
          </cell>
        </row>
        <row r="283">
          <cell r="A283">
            <v>39356</v>
          </cell>
        </row>
        <row r="284">
          <cell r="A284">
            <v>39387</v>
          </cell>
        </row>
        <row r="285">
          <cell r="A285">
            <v>39417</v>
          </cell>
        </row>
        <row r="286">
          <cell r="A286">
            <v>39448</v>
          </cell>
        </row>
        <row r="287">
          <cell r="A287">
            <v>39479</v>
          </cell>
        </row>
        <row r="288">
          <cell r="A288">
            <v>39508</v>
          </cell>
        </row>
        <row r="289">
          <cell r="A289">
            <v>39539</v>
          </cell>
        </row>
        <row r="290">
          <cell r="A290">
            <v>39569</v>
          </cell>
        </row>
        <row r="291">
          <cell r="A291">
            <v>39600</v>
          </cell>
        </row>
        <row r="292">
          <cell r="A292">
            <v>39630</v>
          </cell>
        </row>
        <row r="293">
          <cell r="A293">
            <v>39661</v>
          </cell>
        </row>
        <row r="294">
          <cell r="A294">
            <v>39692</v>
          </cell>
        </row>
        <row r="295">
          <cell r="A295">
            <v>39722</v>
          </cell>
        </row>
        <row r="296">
          <cell r="A296">
            <v>39753</v>
          </cell>
        </row>
        <row r="297">
          <cell r="A297">
            <v>39783</v>
          </cell>
        </row>
        <row r="298">
          <cell r="A298">
            <v>39814</v>
          </cell>
        </row>
        <row r="299">
          <cell r="A299">
            <v>39845</v>
          </cell>
        </row>
        <row r="300">
          <cell r="A300">
            <v>39873</v>
          </cell>
        </row>
        <row r="301">
          <cell r="A301">
            <v>39904</v>
          </cell>
        </row>
        <row r="302">
          <cell r="A302">
            <v>39934</v>
          </cell>
        </row>
        <row r="303">
          <cell r="A303">
            <v>39965</v>
          </cell>
        </row>
        <row r="304">
          <cell r="A304">
            <v>39995</v>
          </cell>
        </row>
        <row r="305">
          <cell r="A305">
            <v>40026</v>
          </cell>
        </row>
        <row r="306">
          <cell r="A306">
            <v>40057</v>
          </cell>
        </row>
        <row r="307">
          <cell r="A307">
            <v>40087</v>
          </cell>
        </row>
        <row r="308">
          <cell r="A308">
            <v>40118</v>
          </cell>
        </row>
        <row r="309">
          <cell r="A309">
            <v>40148</v>
          </cell>
        </row>
        <row r="310">
          <cell r="A310">
            <v>40179</v>
          </cell>
        </row>
        <row r="311">
          <cell r="A311">
            <v>40210</v>
          </cell>
        </row>
        <row r="312">
          <cell r="A312">
            <v>40238</v>
          </cell>
        </row>
        <row r="313">
          <cell r="A313">
            <v>40269</v>
          </cell>
        </row>
        <row r="314">
          <cell r="A314">
            <v>40299</v>
          </cell>
        </row>
        <row r="315">
          <cell r="A315">
            <v>40330</v>
          </cell>
        </row>
        <row r="316">
          <cell r="A316">
            <v>40360</v>
          </cell>
        </row>
        <row r="317">
          <cell r="A317">
            <v>40391</v>
          </cell>
        </row>
        <row r="318">
          <cell r="A318">
            <v>40422</v>
          </cell>
        </row>
        <row r="319">
          <cell r="A319">
            <v>40452</v>
          </cell>
        </row>
        <row r="320">
          <cell r="A320">
            <v>40483</v>
          </cell>
        </row>
        <row r="321">
          <cell r="A321">
            <v>40513</v>
          </cell>
        </row>
        <row r="322">
          <cell r="A322">
            <v>40544</v>
          </cell>
        </row>
        <row r="323">
          <cell r="A323">
            <v>40575</v>
          </cell>
        </row>
        <row r="324">
          <cell r="A324">
            <v>40603</v>
          </cell>
        </row>
        <row r="325">
          <cell r="A325">
            <v>40634</v>
          </cell>
        </row>
        <row r="326">
          <cell r="A326">
            <v>40664</v>
          </cell>
        </row>
        <row r="327">
          <cell r="A327">
            <v>40695</v>
          </cell>
        </row>
        <row r="328">
          <cell r="A328">
            <v>40725</v>
          </cell>
        </row>
        <row r="329">
          <cell r="A329">
            <v>40756</v>
          </cell>
        </row>
        <row r="330">
          <cell r="A330">
            <v>40787</v>
          </cell>
        </row>
        <row r="331">
          <cell r="A331">
            <v>40817</v>
          </cell>
        </row>
        <row r="332">
          <cell r="A332">
            <v>40848</v>
          </cell>
        </row>
        <row r="333">
          <cell r="A333">
            <v>40878</v>
          </cell>
        </row>
        <row r="334">
          <cell r="A334">
            <v>40909</v>
          </cell>
        </row>
        <row r="335">
          <cell r="A335">
            <v>40940</v>
          </cell>
        </row>
        <row r="336">
          <cell r="A336">
            <v>40969</v>
          </cell>
        </row>
        <row r="337">
          <cell r="A337">
            <v>41000</v>
          </cell>
        </row>
        <row r="338">
          <cell r="A338">
            <v>41030</v>
          </cell>
        </row>
        <row r="339">
          <cell r="A339">
            <v>41061</v>
          </cell>
        </row>
        <row r="340">
          <cell r="A340">
            <v>41091</v>
          </cell>
        </row>
        <row r="341">
          <cell r="A341">
            <v>41122</v>
          </cell>
        </row>
        <row r="342">
          <cell r="A342">
            <v>41153</v>
          </cell>
        </row>
        <row r="343">
          <cell r="A343">
            <v>41183</v>
          </cell>
        </row>
        <row r="344">
          <cell r="A344">
            <v>41214</v>
          </cell>
        </row>
        <row r="345">
          <cell r="A345">
            <v>41244</v>
          </cell>
        </row>
        <row r="346">
          <cell r="A346">
            <v>41275</v>
          </cell>
        </row>
        <row r="347">
          <cell r="A347">
            <v>41306</v>
          </cell>
        </row>
        <row r="348">
          <cell r="A348">
            <v>41334</v>
          </cell>
        </row>
        <row r="349">
          <cell r="A349">
            <v>41365</v>
          </cell>
        </row>
        <row r="350">
          <cell r="A350">
            <v>41395</v>
          </cell>
        </row>
        <row r="351">
          <cell r="A351">
            <v>41426</v>
          </cell>
        </row>
        <row r="352">
          <cell r="A352">
            <v>41456</v>
          </cell>
        </row>
        <row r="353">
          <cell r="A353">
            <v>41487</v>
          </cell>
        </row>
        <row r="354">
          <cell r="A354">
            <v>41518</v>
          </cell>
        </row>
        <row r="355">
          <cell r="A355">
            <v>41548</v>
          </cell>
        </row>
        <row r="356">
          <cell r="A356">
            <v>41579</v>
          </cell>
        </row>
        <row r="357">
          <cell r="A357">
            <v>41609</v>
          </cell>
        </row>
        <row r="358">
          <cell r="A358">
            <v>41640</v>
          </cell>
        </row>
        <row r="359">
          <cell r="A359">
            <v>41671</v>
          </cell>
        </row>
        <row r="360">
          <cell r="A360">
            <v>41699</v>
          </cell>
        </row>
        <row r="361">
          <cell r="A361">
            <v>41730</v>
          </cell>
        </row>
        <row r="362">
          <cell r="A362">
            <v>41760</v>
          </cell>
        </row>
        <row r="363">
          <cell r="A363">
            <v>41791</v>
          </cell>
        </row>
        <row r="364">
          <cell r="A364">
            <v>41821</v>
          </cell>
        </row>
        <row r="365">
          <cell r="A365">
            <v>41852</v>
          </cell>
        </row>
        <row r="366">
          <cell r="A366">
            <v>41883</v>
          </cell>
        </row>
        <row r="367">
          <cell r="A367">
            <v>41913</v>
          </cell>
        </row>
        <row r="368">
          <cell r="A368">
            <v>41944</v>
          </cell>
        </row>
        <row r="369">
          <cell r="A369">
            <v>41974</v>
          </cell>
        </row>
        <row r="370">
          <cell r="A370">
            <v>42005</v>
          </cell>
        </row>
        <row r="371">
          <cell r="A371">
            <v>42036</v>
          </cell>
        </row>
        <row r="372">
          <cell r="A372">
            <v>42064</v>
          </cell>
        </row>
        <row r="373">
          <cell r="A373">
            <v>42095</v>
          </cell>
        </row>
        <row r="374">
          <cell r="A374">
            <v>42125</v>
          </cell>
        </row>
        <row r="375">
          <cell r="A375">
            <v>42156</v>
          </cell>
        </row>
        <row r="376">
          <cell r="A376">
            <v>42186</v>
          </cell>
        </row>
        <row r="377">
          <cell r="A377">
            <v>42217</v>
          </cell>
        </row>
        <row r="378">
          <cell r="A378">
            <v>42248</v>
          </cell>
        </row>
        <row r="379">
          <cell r="A379">
            <v>42278</v>
          </cell>
        </row>
        <row r="380">
          <cell r="A380">
            <v>42309</v>
          </cell>
        </row>
        <row r="381">
          <cell r="A381">
            <v>42339</v>
          </cell>
        </row>
        <row r="382">
          <cell r="A382">
            <v>42370</v>
          </cell>
        </row>
        <row r="383">
          <cell r="A383">
            <v>42401</v>
          </cell>
        </row>
        <row r="384">
          <cell r="A384">
            <v>42430</v>
          </cell>
        </row>
        <row r="385">
          <cell r="A385">
            <v>42461</v>
          </cell>
        </row>
        <row r="386">
          <cell r="A386">
            <v>42491</v>
          </cell>
        </row>
        <row r="387">
          <cell r="A387">
            <v>42522</v>
          </cell>
        </row>
        <row r="388">
          <cell r="A388">
            <v>42552</v>
          </cell>
        </row>
        <row r="389">
          <cell r="A389">
            <v>42583</v>
          </cell>
        </row>
        <row r="390">
          <cell r="A390">
            <v>42614</v>
          </cell>
        </row>
        <row r="391">
          <cell r="A391">
            <v>42644</v>
          </cell>
        </row>
        <row r="392">
          <cell r="A392">
            <v>42675</v>
          </cell>
        </row>
        <row r="393">
          <cell r="A393">
            <v>42705</v>
          </cell>
        </row>
        <row r="394">
          <cell r="A394">
            <v>42736</v>
          </cell>
        </row>
        <row r="395">
          <cell r="A395">
            <v>42767</v>
          </cell>
        </row>
        <row r="396">
          <cell r="A396">
            <v>42795</v>
          </cell>
        </row>
        <row r="397">
          <cell r="A397">
            <v>42826</v>
          </cell>
        </row>
        <row r="398">
          <cell r="A398">
            <v>42856</v>
          </cell>
        </row>
        <row r="399">
          <cell r="A399">
            <v>42887</v>
          </cell>
        </row>
        <row r="400">
          <cell r="A400">
            <v>42917</v>
          </cell>
        </row>
        <row r="401">
          <cell r="A401">
            <v>42948</v>
          </cell>
        </row>
        <row r="402">
          <cell r="A402">
            <v>42979</v>
          </cell>
        </row>
        <row r="403">
          <cell r="A403">
            <v>43009</v>
          </cell>
        </row>
        <row r="404">
          <cell r="A404">
            <v>43040</v>
          </cell>
        </row>
        <row r="405">
          <cell r="A405">
            <v>43070</v>
          </cell>
        </row>
        <row r="406">
          <cell r="A406">
            <v>43101</v>
          </cell>
        </row>
        <row r="407">
          <cell r="A407">
            <v>43132</v>
          </cell>
        </row>
        <row r="408">
          <cell r="A408">
            <v>43160</v>
          </cell>
        </row>
        <row r="409">
          <cell r="A409">
            <v>43191</v>
          </cell>
        </row>
        <row r="410">
          <cell r="A410">
            <v>43221</v>
          </cell>
        </row>
        <row r="411">
          <cell r="A411">
            <v>43252</v>
          </cell>
        </row>
        <row r="412">
          <cell r="A412">
            <v>43282</v>
          </cell>
        </row>
        <row r="413">
          <cell r="A413">
            <v>43313</v>
          </cell>
        </row>
        <row r="414">
          <cell r="A414">
            <v>43344</v>
          </cell>
        </row>
        <row r="415">
          <cell r="A415">
            <v>43374</v>
          </cell>
        </row>
        <row r="416">
          <cell r="A416">
            <v>43405</v>
          </cell>
        </row>
        <row r="417">
          <cell r="A417">
            <v>43435</v>
          </cell>
        </row>
        <row r="418">
          <cell r="A418">
            <v>43466</v>
          </cell>
        </row>
        <row r="419">
          <cell r="A419">
            <v>43497</v>
          </cell>
        </row>
        <row r="420">
          <cell r="A420">
            <v>43525</v>
          </cell>
        </row>
        <row r="421">
          <cell r="A421">
            <v>43556</v>
          </cell>
        </row>
        <row r="422">
          <cell r="A422">
            <v>43586</v>
          </cell>
        </row>
        <row r="423">
          <cell r="A423">
            <v>43617</v>
          </cell>
        </row>
        <row r="424">
          <cell r="A424">
            <v>43647</v>
          </cell>
        </row>
        <row r="425">
          <cell r="A425">
            <v>43678</v>
          </cell>
        </row>
        <row r="426">
          <cell r="A426">
            <v>43709</v>
          </cell>
        </row>
        <row r="427">
          <cell r="A427">
            <v>43739</v>
          </cell>
        </row>
        <row r="428">
          <cell r="A428">
            <v>43770</v>
          </cell>
        </row>
        <row r="429">
          <cell r="A429">
            <v>43800</v>
          </cell>
        </row>
        <row r="430">
          <cell r="A430">
            <v>43831</v>
          </cell>
        </row>
        <row r="431">
          <cell r="A431">
            <v>43862</v>
          </cell>
        </row>
        <row r="432">
          <cell r="A432">
            <v>43891</v>
          </cell>
        </row>
        <row r="433">
          <cell r="A433">
            <v>43922</v>
          </cell>
        </row>
        <row r="434">
          <cell r="A434">
            <v>43952</v>
          </cell>
        </row>
        <row r="435">
          <cell r="A435">
            <v>43983</v>
          </cell>
        </row>
      </sheetData>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8"/>
  <sheetViews>
    <sheetView showGridLines="0" workbookViewId="0">
      <selection activeCell="B20" sqref="B20"/>
    </sheetView>
  </sheetViews>
  <sheetFormatPr defaultColWidth="0" defaultRowHeight="0" customHeight="1" zeroHeight="1" x14ac:dyDescent="0.4"/>
  <cols>
    <col min="1" max="1" width="2.1328125" style="32" customWidth="1"/>
    <col min="2" max="2" width="69.73046875" style="48" customWidth="1"/>
    <col min="3" max="3" width="2.1328125" style="32" customWidth="1"/>
    <col min="4" max="16384" width="9.1328125" style="32" hidden="1"/>
  </cols>
  <sheetData>
    <row r="1" spans="1:2" ht="15.75" x14ac:dyDescent="0.5">
      <c r="B1" s="99" t="s">
        <v>0</v>
      </c>
    </row>
    <row r="2" spans="1:2" ht="13.15" x14ac:dyDescent="0.4"/>
    <row r="3" spans="1:2" ht="13.15" x14ac:dyDescent="0.4">
      <c r="B3" s="48" t="s">
        <v>1</v>
      </c>
    </row>
    <row r="4" spans="1:2" ht="3" customHeight="1" x14ac:dyDescent="0.4"/>
    <row r="5" spans="1:2" ht="13.15" x14ac:dyDescent="0.4">
      <c r="A5" s="59" t="s">
        <v>2</v>
      </c>
      <c r="B5" s="48" t="s">
        <v>3</v>
      </c>
    </row>
    <row r="6" spans="1:2" ht="3" customHeight="1" x14ac:dyDescent="0.4">
      <c r="A6" s="59"/>
    </row>
    <row r="7" spans="1:2" ht="13.15" x14ac:dyDescent="0.4">
      <c r="A7" s="59" t="s">
        <v>2</v>
      </c>
      <c r="B7" s="48" t="s">
        <v>4</v>
      </c>
    </row>
    <row r="8" spans="1:2" ht="3" customHeight="1" x14ac:dyDescent="0.4">
      <c r="A8" s="59"/>
    </row>
    <row r="9" spans="1:2" ht="13.15" x14ac:dyDescent="0.4">
      <c r="A9" s="59" t="s">
        <v>2</v>
      </c>
      <c r="B9" s="48" t="s">
        <v>5</v>
      </c>
    </row>
    <row r="10" spans="1:2" ht="3" customHeight="1" x14ac:dyDescent="0.4">
      <c r="A10" s="59"/>
    </row>
    <row r="11" spans="1:2" ht="13.15" x14ac:dyDescent="0.4">
      <c r="A11" s="59" t="s">
        <v>2</v>
      </c>
      <c r="B11" s="48" t="s">
        <v>6</v>
      </c>
    </row>
    <row r="12" spans="1:2" ht="3" customHeight="1" x14ac:dyDescent="0.4">
      <c r="A12" s="59"/>
    </row>
    <row r="13" spans="1:2" ht="26.25" x14ac:dyDescent="0.4">
      <c r="A13" s="59" t="s">
        <v>2</v>
      </c>
      <c r="B13" s="48" t="s">
        <v>7</v>
      </c>
    </row>
    <row r="14" spans="1:2" ht="3" customHeight="1" x14ac:dyDescent="0.4">
      <c r="A14" s="59"/>
    </row>
    <row r="15" spans="1:2" ht="26.25" x14ac:dyDescent="0.4">
      <c r="A15" s="59" t="s">
        <v>2</v>
      </c>
      <c r="B15" s="48" t="s">
        <v>81</v>
      </c>
    </row>
    <row r="16" spans="1:2" ht="3" customHeight="1" x14ac:dyDescent="0.4">
      <c r="A16" s="59"/>
    </row>
    <row r="17" spans="1:2" ht="13.5" customHeight="1" x14ac:dyDescent="0.4">
      <c r="A17" s="59" t="s">
        <v>2</v>
      </c>
      <c r="B17" s="48" t="s">
        <v>87</v>
      </c>
    </row>
    <row r="18" spans="1:2" ht="12" customHeight="1" x14ac:dyDescent="0.4">
      <c r="A18" s="59" t="s">
        <v>2</v>
      </c>
      <c r="B18" s="104" t="s">
        <v>88</v>
      </c>
    </row>
    <row r="19" spans="1:2" ht="4.5" customHeight="1" x14ac:dyDescent="0.4">
      <c r="A19" s="59"/>
    </row>
    <row r="20" spans="1:2" ht="57.75" customHeight="1" x14ac:dyDescent="0.4">
      <c r="A20" s="59" t="s">
        <v>2</v>
      </c>
      <c r="B20" s="60" t="s">
        <v>89</v>
      </c>
    </row>
    <row r="21" spans="1:2" ht="3" customHeight="1" x14ac:dyDescent="0.4">
      <c r="A21" s="59"/>
    </row>
    <row r="22" spans="1:2" ht="13.15" x14ac:dyDescent="0.4"/>
    <row r="23" spans="1:2" ht="13.15" x14ac:dyDescent="0.4">
      <c r="B23" s="1" t="s">
        <v>66</v>
      </c>
    </row>
    <row r="24" spans="1:2" ht="13.15" x14ac:dyDescent="0.4">
      <c r="B24" s="2" t="s">
        <v>82</v>
      </c>
    </row>
    <row r="25" spans="1:2" ht="13.15" x14ac:dyDescent="0.4"/>
    <row r="26" spans="1:2" ht="13.15" hidden="1" x14ac:dyDescent="0.4"/>
    <row r="27" spans="1:2" ht="13.15" hidden="1" x14ac:dyDescent="0.4"/>
    <row r="28" spans="1:2" ht="13.15" hidden="1" x14ac:dyDescent="0.4">
      <c r="B28" s="32"/>
    </row>
    <row r="29" spans="1:2" ht="13.15" hidden="1" x14ac:dyDescent="0.4">
      <c r="B29" s="32"/>
    </row>
    <row r="30" spans="1:2" ht="13.15" hidden="1" x14ac:dyDescent="0.4">
      <c r="B30" s="32"/>
    </row>
    <row r="31" spans="1:2" ht="13.15" hidden="1" x14ac:dyDescent="0.4">
      <c r="B31" s="32"/>
    </row>
    <row r="32" spans="1:2" ht="13.15" hidden="1" x14ac:dyDescent="0.4">
      <c r="B32" s="32"/>
    </row>
    <row r="33" spans="2:2" ht="13.15" hidden="1" x14ac:dyDescent="0.4">
      <c r="B33" s="32"/>
    </row>
    <row r="34" spans="2:2" ht="13.15" hidden="1" x14ac:dyDescent="0.4">
      <c r="B34" s="32"/>
    </row>
    <row r="35" spans="2:2" ht="13.15" hidden="1" x14ac:dyDescent="0.4">
      <c r="B35" s="32"/>
    </row>
    <row r="36" spans="2:2" ht="13.15" hidden="1" x14ac:dyDescent="0.4">
      <c r="B36" s="32"/>
    </row>
    <row r="37" spans="2:2" ht="13.15" hidden="1" x14ac:dyDescent="0.4">
      <c r="B37" s="32"/>
    </row>
    <row r="38" spans="2:2" ht="13.15" hidden="1" x14ac:dyDescent="0.4">
      <c r="B38" s="32"/>
    </row>
    <row r="39" spans="2:2" ht="13.15" hidden="1" x14ac:dyDescent="0.4">
      <c r="B39" s="32"/>
    </row>
    <row r="40" spans="2:2" ht="13.15" hidden="1" x14ac:dyDescent="0.4">
      <c r="B40" s="32"/>
    </row>
    <row r="41" spans="2:2" ht="13.15" hidden="1" x14ac:dyDescent="0.4">
      <c r="B41" s="32"/>
    </row>
    <row r="42" spans="2:2" ht="13.15" hidden="1" x14ac:dyDescent="0.4">
      <c r="B42" s="32"/>
    </row>
    <row r="43" spans="2:2" ht="0" hidden="1" customHeight="1" x14ac:dyDescent="0.4"/>
    <row r="44" spans="2:2" ht="0" hidden="1" customHeight="1" x14ac:dyDescent="0.4"/>
    <row r="45" spans="2:2" ht="0" hidden="1" customHeight="1" x14ac:dyDescent="0.4"/>
    <row r="46" spans="2:2" ht="0" hidden="1" customHeight="1" x14ac:dyDescent="0.4"/>
    <row r="47" spans="2:2" ht="0" hidden="1" customHeight="1" x14ac:dyDescent="0.4"/>
    <row r="48" spans="2:2" ht="0" hidden="1" customHeight="1" x14ac:dyDescent="0.4"/>
  </sheetData>
  <pageMargins left="0.7" right="0.7" top="0.75" bottom="0.75" header="0.3" footer="0.3"/>
  <pageSetup paperSize="8"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Y66"/>
  <sheetViews>
    <sheetView showGridLines="0" workbookViewId="0">
      <pane xSplit="1" ySplit="6" topLeftCell="B7" activePane="bottomRight" state="frozen"/>
      <selection activeCell="B7" sqref="B7:F33"/>
      <selection pane="topRight" activeCell="B7" sqref="B7:F33"/>
      <selection pane="bottomLeft" activeCell="B7" sqref="B7:F33"/>
      <selection pane="bottomRight" activeCell="D35" sqref="D35"/>
    </sheetView>
  </sheetViews>
  <sheetFormatPr defaultColWidth="11.86328125" defaultRowHeight="13.15" zeroHeight="1" x14ac:dyDescent="0.4"/>
  <cols>
    <col min="1" max="1" width="7.59765625" style="32" bestFit="1" customWidth="1"/>
    <col min="2" max="2" width="12.86328125" style="47" customWidth="1"/>
    <col min="3" max="3" width="7.3984375" style="34" customWidth="1"/>
    <col min="4" max="5" width="10.73046875" style="34" customWidth="1"/>
    <col min="6" max="6" width="13.3984375" style="34" customWidth="1"/>
    <col min="7" max="19" width="11.86328125" style="34"/>
    <col min="20" max="35" width="11.86328125" style="32"/>
    <col min="36" max="36" width="11.86328125" style="47"/>
    <col min="37" max="37" width="11.86328125" style="32"/>
    <col min="38" max="38" width="11.86328125" style="47"/>
    <col min="39" max="39" width="11.86328125" style="32"/>
    <col min="40" max="40" width="11.86328125" style="47"/>
    <col min="41" max="41" width="11.86328125" style="32"/>
    <col min="42" max="42" width="11.86328125" style="47"/>
    <col min="43" max="43" width="11.86328125" style="32"/>
    <col min="44" max="44" width="11.86328125" style="47"/>
    <col min="45" max="45" width="11.86328125" style="32"/>
    <col min="46" max="46" width="11.86328125" style="47"/>
    <col min="47" max="47" width="11.86328125" style="32"/>
    <col min="48" max="48" width="11.86328125" style="47"/>
    <col min="49" max="49" width="11.86328125" style="32"/>
    <col min="50" max="50" width="11.86328125" style="47"/>
    <col min="51" max="16384" width="11.86328125" style="32"/>
  </cols>
  <sheetData>
    <row r="1" spans="1:51" x14ac:dyDescent="0.4">
      <c r="B1" s="33" t="s">
        <v>16</v>
      </c>
      <c r="AJ1" s="32"/>
      <c r="AL1" s="32"/>
      <c r="AN1" s="32"/>
      <c r="AP1" s="32"/>
      <c r="AR1" s="32"/>
      <c r="AT1" s="32"/>
      <c r="AV1" s="32"/>
      <c r="AX1" s="32"/>
    </row>
    <row r="2" spans="1:51" x14ac:dyDescent="0.4">
      <c r="B2" s="15" t="str">
        <f>Overview!B2</f>
        <v>Budget 2021-22</v>
      </c>
      <c r="AJ2" s="32"/>
      <c r="AL2" s="32"/>
      <c r="AN2" s="32"/>
      <c r="AP2" s="32"/>
      <c r="AR2" s="32"/>
      <c r="AT2" s="32"/>
      <c r="AV2" s="32"/>
      <c r="AX2" s="32"/>
    </row>
    <row r="3" spans="1:51" x14ac:dyDescent="0.4">
      <c r="B3" s="35"/>
      <c r="AJ3" s="32"/>
      <c r="AL3" s="32"/>
      <c r="AN3" s="32"/>
      <c r="AP3" s="32"/>
      <c r="AR3" s="32"/>
      <c r="AT3" s="32"/>
      <c r="AV3" s="32"/>
      <c r="AX3" s="32"/>
    </row>
    <row r="4" spans="1:51" x14ac:dyDescent="0.4">
      <c r="A4" s="16"/>
      <c r="B4" s="17" t="s">
        <v>46</v>
      </c>
      <c r="C4" s="62"/>
      <c r="D4" s="73" t="s">
        <v>47</v>
      </c>
      <c r="E4" s="73"/>
      <c r="F4" s="75"/>
      <c r="G4" s="75"/>
      <c r="H4" s="75"/>
      <c r="I4" s="73"/>
      <c r="J4" s="75"/>
      <c r="K4" s="73"/>
      <c r="L4" s="75"/>
      <c r="M4" s="73"/>
      <c r="N4" s="73"/>
      <c r="O4" s="73"/>
      <c r="P4" s="73"/>
      <c r="Q4" s="73"/>
      <c r="R4" s="75"/>
      <c r="S4" s="73"/>
      <c r="T4" s="20"/>
      <c r="U4" s="69"/>
      <c r="V4" s="19"/>
      <c r="W4" s="20"/>
      <c r="X4" s="20"/>
      <c r="Y4" s="20"/>
      <c r="Z4" s="20"/>
      <c r="AA4" s="20"/>
      <c r="AB4" s="20"/>
      <c r="AC4" s="20"/>
      <c r="AD4" s="20"/>
      <c r="AE4" s="20"/>
      <c r="AF4" s="20"/>
      <c r="AG4" s="20"/>
      <c r="AH4" s="20"/>
      <c r="AI4" s="20"/>
      <c r="AJ4" s="16"/>
      <c r="AK4" s="20"/>
      <c r="AL4" s="16"/>
      <c r="AM4" s="20"/>
      <c r="AN4" s="16"/>
      <c r="AO4" s="20"/>
      <c r="AP4" s="16"/>
      <c r="AQ4" s="20"/>
      <c r="AR4" s="16"/>
      <c r="AS4" s="20"/>
      <c r="AT4" s="16"/>
      <c r="AU4" s="20"/>
      <c r="AV4" s="16"/>
      <c r="AW4" s="20"/>
      <c r="AX4" s="16"/>
      <c r="AY4" s="20"/>
    </row>
    <row r="5" spans="1:51" s="36" customFormat="1" ht="26.25" x14ac:dyDescent="0.4">
      <c r="A5" s="21"/>
      <c r="B5" s="22" t="s">
        <v>48</v>
      </c>
      <c r="C5" s="63" t="s">
        <v>49</v>
      </c>
      <c r="D5" s="74" t="s">
        <v>83</v>
      </c>
      <c r="E5" s="74"/>
      <c r="F5" s="74" t="s">
        <v>78</v>
      </c>
      <c r="G5" s="74"/>
      <c r="H5" s="74" t="s">
        <v>76</v>
      </c>
      <c r="I5" s="74"/>
      <c r="J5" s="74" t="s">
        <v>74</v>
      </c>
      <c r="K5" s="74"/>
      <c r="L5" s="74" t="s">
        <v>73</v>
      </c>
      <c r="M5" s="74"/>
      <c r="N5" s="74" t="s">
        <v>72</v>
      </c>
      <c r="O5" s="74"/>
      <c r="P5" s="74" t="s">
        <v>70</v>
      </c>
      <c r="Q5" s="74"/>
      <c r="R5" s="74" t="s">
        <v>68</v>
      </c>
      <c r="S5" s="74"/>
      <c r="T5" s="61" t="s">
        <v>67</v>
      </c>
      <c r="U5" s="70"/>
      <c r="V5" s="24" t="s">
        <v>63</v>
      </c>
      <c r="W5" s="25"/>
      <c r="X5" s="25" t="s">
        <v>9</v>
      </c>
      <c r="Y5" s="25"/>
      <c r="Z5" s="25" t="s">
        <v>50</v>
      </c>
      <c r="AA5" s="25"/>
      <c r="AB5" s="25" t="s">
        <v>51</v>
      </c>
      <c r="AC5" s="25"/>
      <c r="AD5" s="25" t="s">
        <v>52</v>
      </c>
      <c r="AE5" s="25"/>
      <c r="AF5" s="25" t="s">
        <v>53</v>
      </c>
      <c r="AG5" s="25"/>
      <c r="AH5" s="25" t="s">
        <v>54</v>
      </c>
      <c r="AI5" s="25"/>
      <c r="AJ5" s="26" t="s">
        <v>55</v>
      </c>
      <c r="AK5" s="25"/>
      <c r="AL5" s="26" t="s">
        <v>56</v>
      </c>
      <c r="AM5" s="25"/>
      <c r="AN5" s="26" t="s">
        <v>57</v>
      </c>
      <c r="AO5" s="25"/>
      <c r="AP5" s="26" t="s">
        <v>58</v>
      </c>
      <c r="AQ5" s="25"/>
      <c r="AR5" s="26" t="s">
        <v>59</v>
      </c>
      <c r="AS5" s="25"/>
      <c r="AT5" s="26" t="s">
        <v>60</v>
      </c>
      <c r="AU5" s="25"/>
      <c r="AV5" s="26" t="s">
        <v>61</v>
      </c>
      <c r="AW5" s="25"/>
      <c r="AX5" s="26" t="s">
        <v>62</v>
      </c>
      <c r="AY5" s="25"/>
    </row>
    <row r="6" spans="1:51" s="36" customFormat="1" x14ac:dyDescent="0.4">
      <c r="A6" s="21"/>
      <c r="B6" s="22" t="s">
        <v>19</v>
      </c>
      <c r="C6" s="63" t="s">
        <v>20</v>
      </c>
      <c r="D6" s="74" t="s">
        <v>19</v>
      </c>
      <c r="E6" s="74" t="s">
        <v>20</v>
      </c>
      <c r="F6" s="74" t="s">
        <v>19</v>
      </c>
      <c r="G6" s="74" t="s">
        <v>20</v>
      </c>
      <c r="H6" s="74" t="s">
        <v>19</v>
      </c>
      <c r="I6" s="74" t="s">
        <v>20</v>
      </c>
      <c r="J6" s="74" t="s">
        <v>19</v>
      </c>
      <c r="K6" s="74" t="s">
        <v>20</v>
      </c>
      <c r="L6" s="23" t="s">
        <v>19</v>
      </c>
      <c r="M6" s="25" t="s">
        <v>20</v>
      </c>
      <c r="N6" s="23" t="s">
        <v>19</v>
      </c>
      <c r="O6" s="25" t="s">
        <v>20</v>
      </c>
      <c r="P6" s="23" t="s">
        <v>19</v>
      </c>
      <c r="Q6" s="25" t="s">
        <v>20</v>
      </c>
      <c r="R6" s="23" t="s">
        <v>19</v>
      </c>
      <c r="S6" s="25" t="s">
        <v>20</v>
      </c>
      <c r="T6" s="25" t="s">
        <v>19</v>
      </c>
      <c r="U6" s="70" t="s">
        <v>20</v>
      </c>
      <c r="V6" s="24" t="s">
        <v>19</v>
      </c>
      <c r="W6" s="25" t="s">
        <v>20</v>
      </c>
      <c r="X6" s="25" t="s">
        <v>19</v>
      </c>
      <c r="Y6" s="25" t="s">
        <v>20</v>
      </c>
      <c r="Z6" s="25" t="s">
        <v>19</v>
      </c>
      <c r="AA6" s="25" t="s">
        <v>20</v>
      </c>
      <c r="AB6" s="25" t="s">
        <v>19</v>
      </c>
      <c r="AC6" s="25" t="s">
        <v>20</v>
      </c>
      <c r="AD6" s="25" t="s">
        <v>19</v>
      </c>
      <c r="AE6" s="25" t="s">
        <v>20</v>
      </c>
      <c r="AF6" s="25" t="s">
        <v>19</v>
      </c>
      <c r="AG6" s="25" t="s">
        <v>20</v>
      </c>
      <c r="AH6" s="25" t="s">
        <v>19</v>
      </c>
      <c r="AI6" s="25" t="s">
        <v>20</v>
      </c>
      <c r="AJ6" s="26" t="s">
        <v>19</v>
      </c>
      <c r="AK6" s="25" t="s">
        <v>20</v>
      </c>
      <c r="AL6" s="26" t="s">
        <v>19</v>
      </c>
      <c r="AM6" s="25" t="s">
        <v>20</v>
      </c>
      <c r="AN6" s="26" t="s">
        <v>19</v>
      </c>
      <c r="AO6" s="25" t="s">
        <v>20</v>
      </c>
      <c r="AP6" s="26" t="s">
        <v>19</v>
      </c>
      <c r="AQ6" s="25" t="s">
        <v>20</v>
      </c>
      <c r="AR6" s="26" t="s">
        <v>19</v>
      </c>
      <c r="AS6" s="25" t="s">
        <v>20</v>
      </c>
      <c r="AT6" s="26" t="s">
        <v>19</v>
      </c>
      <c r="AU6" s="25" t="s">
        <v>20</v>
      </c>
      <c r="AV6" s="26" t="s">
        <v>19</v>
      </c>
      <c r="AW6" s="25" t="s">
        <v>20</v>
      </c>
      <c r="AX6" s="26" t="s">
        <v>19</v>
      </c>
      <c r="AY6" s="25" t="s">
        <v>20</v>
      </c>
    </row>
    <row r="7" spans="1:51" x14ac:dyDescent="0.4">
      <c r="A7" s="32" t="s">
        <v>21</v>
      </c>
      <c r="B7" s="84">
        <v>436.9</v>
      </c>
      <c r="C7" s="85"/>
      <c r="D7" s="54"/>
      <c r="E7" s="54"/>
      <c r="F7" s="54"/>
      <c r="G7" s="54"/>
      <c r="H7" s="54"/>
      <c r="I7" s="54"/>
      <c r="J7" s="54"/>
      <c r="K7" s="41"/>
      <c r="L7" s="41"/>
      <c r="M7" s="41"/>
      <c r="N7" s="41"/>
      <c r="O7" s="41"/>
      <c r="P7" s="41"/>
      <c r="Q7" s="41"/>
      <c r="R7" s="41"/>
      <c r="S7" s="41"/>
      <c r="T7" s="38"/>
      <c r="U7" s="38"/>
      <c r="V7" s="38"/>
      <c r="W7" s="38"/>
      <c r="X7" s="38"/>
      <c r="Y7" s="38"/>
      <c r="Z7" s="38"/>
      <c r="AA7" s="38"/>
      <c r="AB7" s="38"/>
      <c r="AC7" s="38"/>
      <c r="AD7" s="38"/>
      <c r="AE7" s="38"/>
      <c r="AF7" s="38"/>
      <c r="AG7" s="38"/>
      <c r="AH7" s="38"/>
      <c r="AI7" s="38"/>
      <c r="AJ7" s="37"/>
      <c r="AK7" s="38"/>
      <c r="AL7" s="37"/>
      <c r="AM7" s="38"/>
      <c r="AN7" s="37"/>
      <c r="AO7" s="38"/>
      <c r="AP7" s="37"/>
      <c r="AQ7" s="38"/>
      <c r="AR7" s="37"/>
      <c r="AS7" s="38"/>
      <c r="AT7" s="37"/>
      <c r="AU7" s="38"/>
      <c r="AV7" s="37"/>
      <c r="AW7" s="38"/>
      <c r="AX7" s="37"/>
      <c r="AY7" s="38"/>
    </row>
    <row r="8" spans="1:51" x14ac:dyDescent="0.4">
      <c r="A8" s="32" t="s">
        <v>22</v>
      </c>
      <c r="B8" s="84">
        <v>324.5</v>
      </c>
      <c r="C8" s="85">
        <f t="shared" ref="C8:C26" si="0">100*(B8/B7-1)</f>
        <v>-25.726710917830165</v>
      </c>
      <c r="D8" s="54"/>
      <c r="E8" s="54"/>
      <c r="F8" s="54"/>
      <c r="G8" s="54"/>
      <c r="H8" s="54"/>
      <c r="I8" s="54"/>
      <c r="J8" s="54"/>
      <c r="K8" s="41"/>
      <c r="L8" s="41"/>
      <c r="M8" s="41"/>
      <c r="N8" s="41"/>
      <c r="O8" s="41"/>
      <c r="P8" s="41"/>
      <c r="Q8" s="41"/>
      <c r="R8" s="41"/>
      <c r="S8" s="41"/>
      <c r="T8" s="38"/>
      <c r="U8" s="38"/>
      <c r="V8" s="38"/>
      <c r="W8" s="38"/>
      <c r="X8" s="38"/>
      <c r="Y8" s="38"/>
      <c r="Z8" s="38"/>
      <c r="AA8" s="38"/>
      <c r="AB8" s="38"/>
      <c r="AC8" s="38"/>
      <c r="AD8" s="38"/>
      <c r="AE8" s="38"/>
      <c r="AF8" s="38"/>
      <c r="AG8" s="38"/>
      <c r="AH8" s="38"/>
      <c r="AI8" s="38"/>
      <c r="AJ8" s="37"/>
      <c r="AK8" s="38"/>
      <c r="AL8" s="37"/>
      <c r="AM8" s="38"/>
      <c r="AN8" s="37"/>
      <c r="AO8" s="38"/>
      <c r="AP8" s="37"/>
      <c r="AQ8" s="38"/>
      <c r="AR8" s="37"/>
      <c r="AS8" s="38"/>
      <c r="AT8" s="37"/>
      <c r="AU8" s="38"/>
      <c r="AV8" s="37"/>
      <c r="AW8" s="38"/>
      <c r="AX8" s="37"/>
      <c r="AY8" s="38"/>
    </row>
    <row r="9" spans="1:51" x14ac:dyDescent="0.4">
      <c r="A9" s="32" t="s">
        <v>23</v>
      </c>
      <c r="B9" s="84">
        <v>348.5</v>
      </c>
      <c r="C9" s="85">
        <f t="shared" si="0"/>
        <v>7.3959938366717992</v>
      </c>
      <c r="D9" s="54"/>
      <c r="E9" s="54"/>
      <c r="F9" s="54"/>
      <c r="G9" s="54"/>
      <c r="H9" s="54"/>
      <c r="I9" s="54"/>
      <c r="J9" s="54"/>
      <c r="K9" s="41"/>
      <c r="L9" s="41"/>
      <c r="M9" s="41"/>
      <c r="N9" s="41"/>
      <c r="O9" s="41"/>
      <c r="P9" s="41"/>
      <c r="Q9" s="41"/>
      <c r="R9" s="41"/>
      <c r="S9" s="41"/>
      <c r="T9" s="38"/>
      <c r="U9" s="38"/>
      <c r="V9" s="38"/>
      <c r="W9" s="38"/>
      <c r="X9" s="38"/>
      <c r="Y9" s="38"/>
      <c r="Z9" s="38"/>
      <c r="AA9" s="38"/>
      <c r="AB9" s="38"/>
      <c r="AC9" s="38"/>
      <c r="AD9" s="38"/>
      <c r="AE9" s="38"/>
      <c r="AF9" s="38"/>
      <c r="AG9" s="38"/>
      <c r="AH9" s="38"/>
      <c r="AI9" s="38"/>
      <c r="AJ9" s="37"/>
      <c r="AK9" s="38"/>
      <c r="AL9" s="37"/>
      <c r="AM9" s="38"/>
      <c r="AN9" s="37"/>
      <c r="AO9" s="38"/>
      <c r="AP9" s="37"/>
      <c r="AQ9" s="38"/>
      <c r="AR9" s="37"/>
      <c r="AS9" s="38"/>
      <c r="AT9" s="37"/>
      <c r="AU9" s="38"/>
      <c r="AV9" s="37"/>
      <c r="AW9" s="38"/>
      <c r="AX9" s="37"/>
      <c r="AY9" s="38"/>
    </row>
    <row r="10" spans="1:51" x14ac:dyDescent="0.4">
      <c r="A10" s="32" t="s">
        <v>24</v>
      </c>
      <c r="B10" s="84">
        <v>381.1</v>
      </c>
      <c r="C10" s="85">
        <f t="shared" si="0"/>
        <v>9.3543758967001409</v>
      </c>
      <c r="D10" s="54"/>
      <c r="E10" s="54"/>
      <c r="F10" s="54"/>
      <c r="G10" s="54"/>
      <c r="H10" s="54"/>
      <c r="I10" s="54"/>
      <c r="J10" s="54"/>
      <c r="K10" s="41"/>
      <c r="L10" s="41"/>
      <c r="M10" s="41"/>
      <c r="N10" s="41"/>
      <c r="O10" s="41"/>
      <c r="P10" s="41"/>
      <c r="Q10" s="41"/>
      <c r="R10" s="41"/>
      <c r="S10" s="41"/>
      <c r="T10" s="38"/>
      <c r="U10" s="38"/>
      <c r="V10" s="38"/>
      <c r="W10" s="38"/>
      <c r="X10" s="38"/>
      <c r="Y10" s="38"/>
      <c r="Z10" s="38"/>
      <c r="AA10" s="38"/>
      <c r="AB10" s="38"/>
      <c r="AC10" s="38"/>
      <c r="AD10" s="38"/>
      <c r="AE10" s="38"/>
      <c r="AF10" s="38"/>
      <c r="AG10" s="38"/>
      <c r="AH10" s="38"/>
      <c r="AI10" s="38"/>
      <c r="AJ10" s="37"/>
      <c r="AK10" s="38"/>
      <c r="AL10" s="37"/>
      <c r="AM10" s="38"/>
      <c r="AN10" s="37"/>
      <c r="AO10" s="38"/>
      <c r="AP10" s="37"/>
      <c r="AQ10" s="38"/>
      <c r="AR10" s="37"/>
      <c r="AS10" s="38"/>
      <c r="AT10" s="37"/>
      <c r="AU10" s="38"/>
      <c r="AV10" s="37"/>
      <c r="AW10" s="38"/>
      <c r="AX10" s="37"/>
      <c r="AY10" s="38"/>
    </row>
    <row r="11" spans="1:51" x14ac:dyDescent="0.4">
      <c r="A11" s="32" t="s">
        <v>25</v>
      </c>
      <c r="B11" s="84">
        <v>497.6</v>
      </c>
      <c r="C11" s="85">
        <f t="shared" si="0"/>
        <v>30.569404355812125</v>
      </c>
      <c r="D11" s="54"/>
      <c r="E11" s="54"/>
      <c r="F11" s="54"/>
      <c r="G11" s="54"/>
      <c r="H11" s="54"/>
      <c r="I11" s="54"/>
      <c r="J11" s="54"/>
      <c r="K11" s="41"/>
      <c r="L11" s="41"/>
      <c r="M11" s="41"/>
      <c r="N11" s="41"/>
      <c r="O11" s="41"/>
      <c r="P11" s="41"/>
      <c r="Q11" s="41"/>
      <c r="R11" s="41"/>
      <c r="S11" s="41"/>
      <c r="T11" s="38"/>
      <c r="U11" s="68"/>
      <c r="V11" s="38"/>
      <c r="W11" s="38"/>
      <c r="X11" s="38"/>
      <c r="Y11" s="38"/>
      <c r="Z11" s="38"/>
      <c r="AA11" s="38"/>
      <c r="AB11" s="38"/>
      <c r="AC11" s="38"/>
      <c r="AD11" s="38"/>
      <c r="AE11" s="38"/>
      <c r="AF11" s="38"/>
      <c r="AG11" s="38"/>
      <c r="AH11" s="38"/>
      <c r="AI11" s="38"/>
      <c r="AJ11" s="37"/>
      <c r="AK11" s="38"/>
      <c r="AL11" s="37"/>
      <c r="AM11" s="38"/>
      <c r="AN11" s="37"/>
      <c r="AO11" s="38"/>
      <c r="AP11" s="37"/>
      <c r="AQ11" s="38"/>
      <c r="AR11" s="37"/>
      <c r="AS11" s="38"/>
      <c r="AT11" s="37"/>
      <c r="AU11" s="38"/>
      <c r="AV11" s="37"/>
      <c r="AW11" s="38"/>
      <c r="AX11" s="37"/>
      <c r="AY11" s="38"/>
    </row>
    <row r="12" spans="1:51" x14ac:dyDescent="0.4">
      <c r="A12" s="32" t="s">
        <v>26</v>
      </c>
      <c r="B12" s="84">
        <v>514.5</v>
      </c>
      <c r="C12" s="85">
        <f t="shared" si="0"/>
        <v>3.396302250803851</v>
      </c>
      <c r="D12" s="54"/>
      <c r="E12" s="54"/>
      <c r="F12" s="54"/>
      <c r="G12" s="54"/>
      <c r="H12" s="54"/>
      <c r="I12" s="54"/>
      <c r="J12" s="54"/>
      <c r="K12" s="41"/>
      <c r="L12" s="41"/>
      <c r="M12" s="41"/>
      <c r="N12" s="41"/>
      <c r="O12" s="41"/>
      <c r="P12" s="41"/>
      <c r="Q12" s="41"/>
      <c r="R12" s="41"/>
      <c r="S12" s="41"/>
      <c r="T12" s="38"/>
      <c r="U12" s="68"/>
      <c r="V12" s="38"/>
      <c r="W12" s="38"/>
      <c r="X12" s="38"/>
      <c r="Y12" s="38"/>
      <c r="Z12" s="38"/>
      <c r="AA12" s="38"/>
      <c r="AB12" s="38"/>
      <c r="AC12" s="38"/>
      <c r="AD12" s="38"/>
      <c r="AE12" s="38"/>
      <c r="AF12" s="38"/>
      <c r="AG12" s="38"/>
      <c r="AH12" s="38"/>
      <c r="AI12" s="38"/>
      <c r="AJ12" s="37"/>
      <c r="AK12" s="38"/>
      <c r="AL12" s="37"/>
      <c r="AM12" s="38"/>
      <c r="AN12" s="37"/>
      <c r="AO12" s="38"/>
      <c r="AP12" s="37"/>
      <c r="AQ12" s="38"/>
      <c r="AR12" s="37"/>
      <c r="AS12" s="38"/>
      <c r="AT12" s="37"/>
      <c r="AU12" s="38"/>
      <c r="AV12" s="37"/>
      <c r="AW12" s="38"/>
      <c r="AX12" s="37"/>
      <c r="AY12" s="38"/>
    </row>
    <row r="13" spans="1:51" x14ac:dyDescent="0.4">
      <c r="A13" s="32" t="s">
        <v>27</v>
      </c>
      <c r="B13" s="84">
        <v>655.5</v>
      </c>
      <c r="C13" s="85">
        <f t="shared" si="0"/>
        <v>27.405247813411073</v>
      </c>
      <c r="D13" s="54"/>
      <c r="E13" s="54"/>
      <c r="F13" s="54"/>
      <c r="G13" s="54"/>
      <c r="H13" s="54"/>
      <c r="I13" s="54"/>
      <c r="J13" s="54"/>
      <c r="K13" s="41"/>
      <c r="L13" s="41"/>
      <c r="M13" s="41"/>
      <c r="N13" s="41"/>
      <c r="O13" s="41"/>
      <c r="P13" s="41"/>
      <c r="Q13" s="41"/>
      <c r="R13" s="41"/>
      <c r="S13" s="41"/>
      <c r="T13" s="38"/>
      <c r="U13" s="68"/>
      <c r="V13" s="38"/>
      <c r="W13" s="38"/>
      <c r="X13" s="38"/>
      <c r="Y13" s="38"/>
      <c r="Z13" s="38"/>
      <c r="AA13" s="38"/>
      <c r="AB13" s="38"/>
      <c r="AC13" s="38"/>
      <c r="AD13" s="38"/>
      <c r="AE13" s="38"/>
      <c r="AF13" s="38"/>
      <c r="AG13" s="38"/>
      <c r="AH13" s="38"/>
      <c r="AI13" s="38"/>
      <c r="AJ13" s="37"/>
      <c r="AK13" s="38"/>
      <c r="AL13" s="37"/>
      <c r="AM13" s="38"/>
      <c r="AN13" s="37"/>
      <c r="AO13" s="38"/>
      <c r="AP13" s="37"/>
      <c r="AQ13" s="38"/>
      <c r="AR13" s="37"/>
      <c r="AS13" s="38"/>
      <c r="AT13" s="37"/>
      <c r="AU13" s="38"/>
      <c r="AV13" s="37"/>
      <c r="AW13" s="38"/>
      <c r="AX13" s="37"/>
      <c r="AY13" s="38"/>
    </row>
    <row r="14" spans="1:51" x14ac:dyDescent="0.4">
      <c r="A14" s="32" t="s">
        <v>28</v>
      </c>
      <c r="B14" s="84">
        <v>748.5</v>
      </c>
      <c r="C14" s="85">
        <f t="shared" si="0"/>
        <v>14.187643020594965</v>
      </c>
      <c r="D14" s="54"/>
      <c r="E14" s="54"/>
      <c r="F14" s="54"/>
      <c r="G14" s="54"/>
      <c r="H14" s="54"/>
      <c r="I14" s="54"/>
      <c r="J14" s="54"/>
      <c r="K14" s="41"/>
      <c r="L14" s="41"/>
      <c r="M14" s="41"/>
      <c r="N14" s="41"/>
      <c r="O14" s="41"/>
      <c r="P14" s="41"/>
      <c r="Q14" s="41"/>
      <c r="R14" s="41"/>
      <c r="S14" s="41"/>
      <c r="T14" s="38"/>
      <c r="U14" s="68"/>
      <c r="V14" s="38"/>
      <c r="W14" s="38"/>
      <c r="X14" s="38"/>
      <c r="Y14" s="38"/>
      <c r="Z14" s="38"/>
      <c r="AA14" s="38"/>
      <c r="AB14" s="38"/>
      <c r="AC14" s="38"/>
      <c r="AD14" s="38"/>
      <c r="AE14" s="38"/>
      <c r="AF14" s="38"/>
      <c r="AG14" s="38"/>
      <c r="AH14" s="38"/>
      <c r="AI14" s="38"/>
      <c r="AJ14" s="37"/>
      <c r="AK14" s="38"/>
      <c r="AL14" s="37"/>
      <c r="AM14" s="38"/>
      <c r="AN14" s="37"/>
      <c r="AO14" s="38"/>
      <c r="AP14" s="37"/>
      <c r="AQ14" s="38"/>
      <c r="AR14" s="37"/>
      <c r="AS14" s="38"/>
      <c r="AT14" s="37"/>
      <c r="AU14" s="38"/>
      <c r="AV14" s="37"/>
      <c r="AW14" s="38"/>
      <c r="AX14" s="37"/>
      <c r="AY14" s="38"/>
    </row>
    <row r="15" spans="1:51" x14ac:dyDescent="0.4">
      <c r="A15" s="32" t="s">
        <v>29</v>
      </c>
      <c r="B15" s="84">
        <v>847.8</v>
      </c>
      <c r="C15" s="85">
        <f t="shared" si="0"/>
        <v>13.266533066132258</v>
      </c>
      <c r="D15" s="54"/>
      <c r="E15" s="54"/>
      <c r="F15" s="54"/>
      <c r="G15" s="54"/>
      <c r="H15" s="54"/>
      <c r="I15" s="54"/>
      <c r="J15" s="54"/>
      <c r="K15" s="41"/>
      <c r="L15" s="41"/>
      <c r="M15" s="41"/>
      <c r="N15" s="41"/>
      <c r="O15" s="41"/>
      <c r="P15" s="41"/>
      <c r="Q15" s="41"/>
      <c r="R15" s="41"/>
      <c r="S15" s="41"/>
      <c r="T15" s="38"/>
      <c r="U15" s="68"/>
      <c r="V15" s="38"/>
      <c r="W15" s="38"/>
      <c r="X15" s="38"/>
      <c r="Y15" s="38"/>
      <c r="Z15" s="38"/>
      <c r="AA15" s="38"/>
      <c r="AB15" s="38"/>
      <c r="AC15" s="38"/>
      <c r="AD15" s="38"/>
      <c r="AE15" s="38"/>
      <c r="AF15" s="38"/>
      <c r="AG15" s="38"/>
      <c r="AH15" s="38"/>
      <c r="AI15" s="38"/>
      <c r="AJ15" s="37"/>
      <c r="AK15" s="38"/>
      <c r="AL15" s="37"/>
      <c r="AM15" s="38"/>
      <c r="AN15" s="37"/>
      <c r="AO15" s="38"/>
      <c r="AP15" s="37"/>
      <c r="AQ15" s="38"/>
      <c r="AR15" s="37"/>
      <c r="AS15" s="38"/>
      <c r="AT15" s="37"/>
      <c r="AU15" s="38"/>
      <c r="AV15" s="37"/>
      <c r="AW15" s="38"/>
      <c r="AX15" s="37"/>
      <c r="AY15" s="38"/>
    </row>
    <row r="16" spans="1:51" x14ac:dyDescent="0.4">
      <c r="A16" s="32" t="s">
        <v>30</v>
      </c>
      <c r="B16" s="84">
        <v>780.1</v>
      </c>
      <c r="C16" s="85">
        <f t="shared" si="0"/>
        <v>-7.9853739089407849</v>
      </c>
      <c r="D16" s="54"/>
      <c r="E16" s="54"/>
      <c r="F16" s="54"/>
      <c r="G16" s="54"/>
      <c r="H16" s="54"/>
      <c r="I16" s="54"/>
      <c r="J16" s="54"/>
      <c r="K16" s="41"/>
      <c r="L16" s="41"/>
      <c r="M16" s="41"/>
      <c r="N16" s="41"/>
      <c r="O16" s="41"/>
      <c r="P16" s="41"/>
      <c r="Q16" s="41"/>
      <c r="R16" s="41"/>
      <c r="S16" s="41"/>
      <c r="T16" s="38"/>
      <c r="U16" s="68"/>
      <c r="V16" s="68"/>
      <c r="W16" s="68"/>
      <c r="X16" s="68"/>
      <c r="Y16" s="38"/>
      <c r="Z16" s="38"/>
      <c r="AA16" s="38"/>
      <c r="AB16" s="38"/>
      <c r="AC16" s="38"/>
      <c r="AD16" s="38"/>
      <c r="AE16" s="38"/>
      <c r="AF16" s="38"/>
      <c r="AG16" s="38"/>
      <c r="AH16" s="38"/>
      <c r="AI16" s="38"/>
      <c r="AJ16" s="37"/>
      <c r="AK16" s="38"/>
      <c r="AL16" s="37"/>
      <c r="AM16" s="38"/>
      <c r="AN16" s="37"/>
      <c r="AO16" s="38"/>
      <c r="AP16" s="37"/>
      <c r="AQ16" s="38"/>
      <c r="AR16" s="37"/>
      <c r="AS16" s="38"/>
      <c r="AT16" s="37"/>
      <c r="AU16" s="38"/>
      <c r="AV16" s="37"/>
      <c r="AW16" s="38"/>
      <c r="AX16" s="37"/>
      <c r="AY16" s="38"/>
    </row>
    <row r="17" spans="1:51" x14ac:dyDescent="0.4">
      <c r="A17" s="32" t="s">
        <v>31</v>
      </c>
      <c r="B17" s="84">
        <v>989.1</v>
      </c>
      <c r="C17" s="85">
        <f t="shared" si="0"/>
        <v>26.791436995257012</v>
      </c>
      <c r="D17" s="54"/>
      <c r="E17" s="54"/>
      <c r="F17" s="54"/>
      <c r="G17" s="54"/>
      <c r="H17" s="54"/>
      <c r="I17" s="54"/>
      <c r="J17" s="54"/>
      <c r="K17" s="41"/>
      <c r="L17" s="41"/>
      <c r="M17" s="41"/>
      <c r="N17" s="41"/>
      <c r="O17" s="41"/>
      <c r="P17" s="41"/>
      <c r="Q17" s="41"/>
      <c r="R17" s="41"/>
      <c r="S17" s="41"/>
      <c r="T17" s="38"/>
      <c r="U17" s="38"/>
      <c r="V17" s="38"/>
      <c r="W17" s="38"/>
      <c r="X17" s="38"/>
      <c r="Y17" s="38"/>
      <c r="Z17" s="38"/>
      <c r="AA17" s="38"/>
      <c r="AB17" s="38"/>
      <c r="AC17" s="38"/>
      <c r="AD17" s="38"/>
      <c r="AE17" s="38"/>
      <c r="AF17" s="38"/>
      <c r="AG17" s="38"/>
      <c r="AH17" s="38"/>
      <c r="AI17" s="38"/>
      <c r="AJ17" s="37"/>
      <c r="AK17" s="38"/>
      <c r="AL17" s="37"/>
      <c r="AM17" s="38"/>
      <c r="AN17" s="37"/>
      <c r="AO17" s="38"/>
      <c r="AP17" s="37"/>
      <c r="AQ17" s="38"/>
      <c r="AR17" s="37"/>
      <c r="AS17" s="38"/>
      <c r="AT17" s="37"/>
      <c r="AU17" s="38"/>
      <c r="AV17" s="37"/>
      <c r="AW17" s="38"/>
      <c r="AX17" s="37"/>
      <c r="AY17" s="38"/>
    </row>
    <row r="18" spans="1:51" x14ac:dyDescent="0.4">
      <c r="A18" s="32" t="s">
        <v>32</v>
      </c>
      <c r="B18" s="84">
        <v>865.4</v>
      </c>
      <c r="C18" s="85">
        <f t="shared" si="0"/>
        <v>-12.506318875745636</v>
      </c>
      <c r="D18" s="54"/>
      <c r="E18" s="54"/>
      <c r="F18" s="54"/>
      <c r="G18" s="54"/>
      <c r="H18" s="54"/>
      <c r="I18" s="54"/>
      <c r="J18" s="54"/>
      <c r="K18" s="41"/>
      <c r="L18" s="41"/>
      <c r="M18" s="41"/>
      <c r="N18" s="41"/>
      <c r="O18" s="41"/>
      <c r="P18" s="41"/>
      <c r="Q18" s="41"/>
      <c r="R18" s="41"/>
      <c r="S18" s="41"/>
      <c r="T18" s="38"/>
      <c r="U18" s="68"/>
      <c r="V18" s="38"/>
      <c r="W18" s="38"/>
      <c r="X18" s="38"/>
      <c r="Y18" s="38"/>
      <c r="Z18" s="38"/>
      <c r="AA18" s="38"/>
      <c r="AB18" s="38"/>
      <c r="AC18" s="38"/>
      <c r="AD18" s="38"/>
      <c r="AE18" s="38"/>
      <c r="AF18" s="38"/>
      <c r="AG18" s="38"/>
      <c r="AH18" s="38"/>
      <c r="AI18" s="38"/>
      <c r="AJ18" s="37"/>
      <c r="AK18" s="38"/>
      <c r="AL18" s="37"/>
      <c r="AM18" s="38"/>
      <c r="AN18" s="37"/>
      <c r="AO18" s="38"/>
      <c r="AP18" s="37"/>
      <c r="AQ18" s="38"/>
      <c r="AR18" s="37"/>
      <c r="AS18" s="38"/>
      <c r="AT18" s="37"/>
      <c r="AU18" s="38"/>
      <c r="AV18" s="37"/>
      <c r="AW18" s="38"/>
      <c r="AX18" s="37"/>
      <c r="AY18" s="38"/>
    </row>
    <row r="19" spans="1:51" x14ac:dyDescent="0.4">
      <c r="A19" s="32" t="s">
        <v>33</v>
      </c>
      <c r="B19" s="84">
        <v>1237.5999999999999</v>
      </c>
      <c r="C19" s="85">
        <f t="shared" si="0"/>
        <v>43.009013173099135</v>
      </c>
      <c r="D19" s="54"/>
      <c r="E19" s="54"/>
      <c r="F19" s="54"/>
      <c r="G19" s="54"/>
      <c r="H19" s="54"/>
      <c r="I19" s="54"/>
      <c r="J19" s="54"/>
      <c r="K19" s="41"/>
      <c r="L19" s="41"/>
      <c r="M19" s="41"/>
      <c r="N19" s="41"/>
      <c r="O19" s="41"/>
      <c r="P19" s="41"/>
      <c r="Q19" s="41"/>
      <c r="R19" s="41"/>
      <c r="S19" s="41"/>
      <c r="T19" s="38"/>
      <c r="U19" s="68"/>
      <c r="V19" s="38"/>
      <c r="W19" s="38"/>
      <c r="X19" s="38"/>
      <c r="Y19" s="38"/>
      <c r="Z19" s="38"/>
      <c r="AA19" s="38"/>
      <c r="AB19" s="38"/>
      <c r="AC19" s="38"/>
      <c r="AD19" s="38"/>
      <c r="AE19" s="38"/>
      <c r="AF19" s="38"/>
      <c r="AG19" s="38"/>
      <c r="AH19" s="38"/>
      <c r="AI19" s="38"/>
      <c r="AJ19" s="37"/>
      <c r="AK19" s="38"/>
      <c r="AL19" s="37"/>
      <c r="AM19" s="38"/>
      <c r="AN19" s="37"/>
      <c r="AO19" s="38"/>
      <c r="AP19" s="37"/>
      <c r="AQ19" s="38"/>
      <c r="AR19" s="37"/>
      <c r="AS19" s="38"/>
      <c r="AT19" s="37"/>
      <c r="AU19" s="38"/>
      <c r="AV19" s="37"/>
      <c r="AW19" s="38"/>
      <c r="AX19" s="37"/>
      <c r="AY19" s="38"/>
    </row>
    <row r="20" spans="1:51" x14ac:dyDescent="0.4">
      <c r="A20" s="32" t="s">
        <v>34</v>
      </c>
      <c r="B20" s="84">
        <v>1177.7</v>
      </c>
      <c r="C20" s="85">
        <f t="shared" si="0"/>
        <v>-4.8400129282482158</v>
      </c>
      <c r="D20" s="54"/>
      <c r="E20" s="54"/>
      <c r="F20" s="54"/>
      <c r="G20" s="54"/>
      <c r="H20" s="54"/>
      <c r="I20" s="54"/>
      <c r="J20" s="54"/>
      <c r="K20" s="41"/>
      <c r="L20" s="41"/>
      <c r="M20" s="41"/>
      <c r="N20" s="41"/>
      <c r="O20" s="41"/>
      <c r="P20" s="41"/>
      <c r="Q20" s="41"/>
      <c r="R20" s="41"/>
      <c r="S20" s="41"/>
      <c r="T20" s="38"/>
      <c r="U20" s="68"/>
      <c r="V20" s="38"/>
      <c r="W20" s="38"/>
      <c r="X20" s="38"/>
      <c r="Y20" s="38"/>
      <c r="Z20" s="38"/>
      <c r="AA20" s="38"/>
      <c r="AB20" s="38"/>
      <c r="AC20" s="38"/>
      <c r="AD20" s="38"/>
      <c r="AE20" s="38"/>
      <c r="AF20" s="38"/>
      <c r="AG20" s="38"/>
      <c r="AH20" s="38"/>
      <c r="AI20" s="38"/>
      <c r="AJ20" s="37"/>
      <c r="AK20" s="38"/>
      <c r="AL20" s="37"/>
      <c r="AM20" s="38"/>
      <c r="AN20" s="37"/>
      <c r="AO20" s="38"/>
      <c r="AP20" s="37"/>
      <c r="AQ20" s="38"/>
      <c r="AR20" s="37"/>
      <c r="AS20" s="38"/>
      <c r="AT20" s="37"/>
      <c r="AU20" s="38"/>
      <c r="AV20" s="37">
        <v>1218.7</v>
      </c>
      <c r="AW20" s="38">
        <v>-1.5271493212669629</v>
      </c>
      <c r="AX20" s="37">
        <v>1217.9000000000001</v>
      </c>
      <c r="AY20" s="38">
        <v>-1.5917905623787809</v>
      </c>
    </row>
    <row r="21" spans="1:51" x14ac:dyDescent="0.4">
      <c r="A21" s="32" t="s">
        <v>35</v>
      </c>
      <c r="B21" s="84">
        <v>1397.7</v>
      </c>
      <c r="C21" s="85">
        <f t="shared" si="0"/>
        <v>18.680478899549978</v>
      </c>
      <c r="D21" s="54"/>
      <c r="E21" s="54"/>
      <c r="F21" s="54"/>
      <c r="G21" s="54"/>
      <c r="H21" s="54"/>
      <c r="I21" s="54"/>
      <c r="J21" s="54"/>
      <c r="K21" s="41"/>
      <c r="L21" s="41"/>
      <c r="M21" s="41"/>
      <c r="N21" s="41"/>
      <c r="O21" s="41"/>
      <c r="P21" s="41"/>
      <c r="Q21" s="41"/>
      <c r="R21" s="41"/>
      <c r="S21" s="41"/>
      <c r="T21" s="38"/>
      <c r="U21" s="68"/>
      <c r="V21" s="38"/>
      <c r="W21" s="38"/>
      <c r="X21" s="38"/>
      <c r="Y21" s="38"/>
      <c r="Z21" s="38"/>
      <c r="AA21" s="38"/>
      <c r="AB21" s="38"/>
      <c r="AC21" s="38"/>
      <c r="AD21" s="38"/>
      <c r="AE21" s="38"/>
      <c r="AF21" s="38"/>
      <c r="AG21" s="38"/>
      <c r="AH21" s="38"/>
      <c r="AI21" s="38"/>
      <c r="AJ21" s="37"/>
      <c r="AK21" s="38"/>
      <c r="AL21" s="37"/>
      <c r="AM21" s="38"/>
      <c r="AN21" s="37"/>
      <c r="AO21" s="38"/>
      <c r="AP21" s="37">
        <v>1379.7</v>
      </c>
      <c r="AQ21" s="38">
        <v>17.152076080495871</v>
      </c>
      <c r="AR21" s="37">
        <v>1377.1</v>
      </c>
      <c r="AS21" s="38">
        <v>16.931306784410282</v>
      </c>
      <c r="AT21" s="37">
        <v>1362.4</v>
      </c>
      <c r="AU21" s="38">
        <v>15.683111148849459</v>
      </c>
      <c r="AV21" s="37">
        <v>1168.7</v>
      </c>
      <c r="AW21" s="38">
        <v>-4.1027324197915771</v>
      </c>
      <c r="AX21" s="37">
        <v>1187.9000000000001</v>
      </c>
      <c r="AY21" s="38">
        <v>-2.4632564249938427</v>
      </c>
    </row>
    <row r="22" spans="1:51" x14ac:dyDescent="0.4">
      <c r="A22" s="32" t="s">
        <v>36</v>
      </c>
      <c r="B22" s="84">
        <v>1401.4</v>
      </c>
      <c r="C22" s="85">
        <f t="shared" si="0"/>
        <v>0.26472061243472123</v>
      </c>
      <c r="D22" s="54"/>
      <c r="E22" s="54"/>
      <c r="F22" s="54"/>
      <c r="G22" s="54"/>
      <c r="H22" s="54"/>
      <c r="I22" s="54"/>
      <c r="J22" s="54"/>
      <c r="K22" s="41"/>
      <c r="L22" s="41"/>
      <c r="M22" s="41"/>
      <c r="N22" s="41"/>
      <c r="O22" s="41"/>
      <c r="P22" s="41"/>
      <c r="Q22" s="41"/>
      <c r="R22" s="41"/>
      <c r="S22" s="41"/>
      <c r="T22" s="38"/>
      <c r="U22" s="68"/>
      <c r="V22" s="38"/>
      <c r="W22" s="38"/>
      <c r="X22" s="38"/>
      <c r="Y22" s="38"/>
      <c r="Z22" s="38"/>
      <c r="AA22" s="38"/>
      <c r="AB22" s="38"/>
      <c r="AC22" s="38"/>
      <c r="AD22" s="38"/>
      <c r="AE22" s="38"/>
      <c r="AF22" s="38"/>
      <c r="AG22" s="38"/>
      <c r="AH22" s="38"/>
      <c r="AI22" s="38"/>
      <c r="AJ22" s="37"/>
      <c r="AK22" s="38"/>
      <c r="AL22" s="37">
        <v>1377.2</v>
      </c>
      <c r="AM22" s="38">
        <v>-1.4666952851112525</v>
      </c>
      <c r="AN22" s="37">
        <v>1360.1</v>
      </c>
      <c r="AO22" s="38">
        <v>-2.6901337912284551</v>
      </c>
      <c r="AP22" s="37">
        <v>1342.6</v>
      </c>
      <c r="AQ22" s="38">
        <v>-2.6889903602232423</v>
      </c>
      <c r="AR22" s="37">
        <v>1330</v>
      </c>
      <c r="AS22" s="38">
        <v>-3.4202309200493719</v>
      </c>
      <c r="AT22" s="37">
        <v>1324.7</v>
      </c>
      <c r="AU22" s="38">
        <v>-2.7671755725190872</v>
      </c>
      <c r="AV22" s="37">
        <v>1140</v>
      </c>
      <c r="AW22" s="38">
        <v>-2.4557200308034655</v>
      </c>
      <c r="AX22" s="37">
        <v>1158.8</v>
      </c>
      <c r="AY22" s="38">
        <v>-2.4497011532957469</v>
      </c>
    </row>
    <row r="23" spans="1:51" x14ac:dyDescent="0.4">
      <c r="A23" s="32" t="s">
        <v>37</v>
      </c>
      <c r="B23" s="84">
        <v>1589.2</v>
      </c>
      <c r="C23" s="85">
        <f t="shared" si="0"/>
        <v>13.400884829456249</v>
      </c>
      <c r="D23" s="54"/>
      <c r="E23" s="54"/>
      <c r="F23" s="54"/>
      <c r="G23" s="54"/>
      <c r="H23" s="54"/>
      <c r="I23" s="54"/>
      <c r="J23" s="54"/>
      <c r="K23" s="41"/>
      <c r="L23" s="41"/>
      <c r="M23" s="41"/>
      <c r="N23" s="41"/>
      <c r="O23" s="41"/>
      <c r="P23" s="41"/>
      <c r="Q23" s="41"/>
      <c r="R23" s="41"/>
      <c r="S23" s="41"/>
      <c r="T23" s="38"/>
      <c r="U23" s="68"/>
      <c r="V23" s="39"/>
      <c r="W23" s="39"/>
      <c r="X23" s="39"/>
      <c r="Y23" s="39"/>
      <c r="Z23" s="39"/>
      <c r="AA23" s="39"/>
      <c r="AB23" s="39"/>
      <c r="AC23" s="38"/>
      <c r="AD23" s="38"/>
      <c r="AE23" s="38"/>
      <c r="AF23" s="38"/>
      <c r="AG23" s="38"/>
      <c r="AH23" s="38">
        <v>1587.3</v>
      </c>
      <c r="AI23" s="38">
        <v>13.265306122448962</v>
      </c>
      <c r="AJ23" s="37">
        <v>1587.3</v>
      </c>
      <c r="AK23" s="38">
        <v>13.265306122448962</v>
      </c>
      <c r="AL23" s="37">
        <v>1541.1</v>
      </c>
      <c r="AM23" s="38">
        <v>11.90095846645367</v>
      </c>
      <c r="AN23" s="37">
        <v>1488.4</v>
      </c>
      <c r="AO23" s="38">
        <v>9.4331299169178919</v>
      </c>
      <c r="AP23" s="37">
        <v>1469.3</v>
      </c>
      <c r="AQ23" s="38">
        <v>9.4369134515119857</v>
      </c>
      <c r="AR23" s="37">
        <v>1450.2</v>
      </c>
      <c r="AS23" s="38">
        <v>9.037593984962399</v>
      </c>
      <c r="AT23" s="37">
        <v>1430.9</v>
      </c>
      <c r="AU23" s="38">
        <v>8.0169094889408932</v>
      </c>
      <c r="AV23" s="37">
        <v>1228.8</v>
      </c>
      <c r="AW23" s="38">
        <v>7.7894736842105239</v>
      </c>
      <c r="AX23" s="37">
        <v>1249.3</v>
      </c>
      <c r="AY23" s="38">
        <v>7.8098032447359245</v>
      </c>
    </row>
    <row r="24" spans="1:51" x14ac:dyDescent="0.4">
      <c r="A24" s="32" t="s">
        <v>38</v>
      </c>
      <c r="B24" s="84">
        <v>1658.7</v>
      </c>
      <c r="C24" s="85">
        <f t="shared" si="0"/>
        <v>4.3732695695947621</v>
      </c>
      <c r="D24" s="54"/>
      <c r="E24" s="54"/>
      <c r="F24" s="54"/>
      <c r="G24" s="54"/>
      <c r="H24" s="54"/>
      <c r="I24" s="54"/>
      <c r="J24" s="54"/>
      <c r="K24" s="41"/>
      <c r="L24" s="41"/>
      <c r="M24" s="41"/>
      <c r="N24" s="41"/>
      <c r="O24" s="41"/>
      <c r="P24" s="41"/>
      <c r="Q24" s="41"/>
      <c r="R24" s="41"/>
      <c r="S24" s="41"/>
      <c r="T24" s="38"/>
      <c r="U24" s="68"/>
      <c r="V24" s="39"/>
      <c r="W24" s="39"/>
      <c r="X24" s="39"/>
      <c r="Y24" s="39"/>
      <c r="Z24" s="39"/>
      <c r="AA24" s="39"/>
      <c r="AB24" s="39"/>
      <c r="AC24" s="38"/>
      <c r="AD24" s="38">
        <v>1627.8</v>
      </c>
      <c r="AE24" s="38">
        <v>2.4288950415303212</v>
      </c>
      <c r="AF24" s="38">
        <v>1566.4</v>
      </c>
      <c r="AG24" s="38">
        <v>-1.4346841177951153</v>
      </c>
      <c r="AH24" s="38">
        <v>1564.6</v>
      </c>
      <c r="AI24" s="38">
        <v>-1.4301014301014381</v>
      </c>
      <c r="AJ24" s="37">
        <v>1545.8</v>
      </c>
      <c r="AK24" s="38">
        <v>-2.6145026145026118</v>
      </c>
      <c r="AL24" s="37">
        <v>1501.3</v>
      </c>
      <c r="AM24" s="38">
        <v>-2.5825708909220646</v>
      </c>
      <c r="AN24" s="37">
        <v>1451.8</v>
      </c>
      <c r="AO24" s="38">
        <v>-2.4590163934426368</v>
      </c>
      <c r="AP24" s="37">
        <v>1433.1</v>
      </c>
      <c r="AQ24" s="38">
        <v>-2.4637582522289536</v>
      </c>
      <c r="AR24" s="37">
        <v>1413.7</v>
      </c>
      <c r="AS24" s="38">
        <v>-2.5168942214866874</v>
      </c>
      <c r="AT24" s="37">
        <v>1394.9</v>
      </c>
      <c r="AU24" s="38">
        <v>-2.5158990844922791</v>
      </c>
      <c r="AV24" s="37"/>
      <c r="AW24" s="38"/>
      <c r="AX24" s="37"/>
      <c r="AY24" s="38"/>
    </row>
    <row r="25" spans="1:51" x14ac:dyDescent="0.4">
      <c r="A25" s="32" t="s">
        <v>39</v>
      </c>
      <c r="B25" s="84">
        <v>1752.8</v>
      </c>
      <c r="C25" s="85">
        <f t="shared" si="0"/>
        <v>5.6731175016579094</v>
      </c>
      <c r="D25" s="54"/>
      <c r="E25" s="54"/>
      <c r="F25" s="54"/>
      <c r="G25" s="54"/>
      <c r="H25" s="54"/>
      <c r="I25" s="54"/>
      <c r="J25" s="54"/>
      <c r="K25" s="41"/>
      <c r="L25" s="41"/>
      <c r="M25" s="41"/>
      <c r="N25" s="41"/>
      <c r="O25" s="41"/>
      <c r="P25" s="41"/>
      <c r="Q25" s="41"/>
      <c r="R25" s="41"/>
      <c r="S25" s="41"/>
      <c r="T25" s="38"/>
      <c r="U25" s="68"/>
      <c r="V25" s="39"/>
      <c r="W25" s="39"/>
      <c r="X25" s="39"/>
      <c r="Y25" s="39"/>
      <c r="Z25" s="39"/>
      <c r="AA25" s="39"/>
      <c r="AB25" s="39">
        <v>1750.9</v>
      </c>
      <c r="AC25" s="38">
        <v>5.5585699640000001</v>
      </c>
      <c r="AD25" s="38">
        <v>1903.6</v>
      </c>
      <c r="AE25" s="38">
        <v>16.943113404595156</v>
      </c>
      <c r="AF25" s="38">
        <v>1803.9</v>
      </c>
      <c r="AG25" s="38">
        <v>15.162155260469866</v>
      </c>
      <c r="AH25" s="38">
        <v>1801.8</v>
      </c>
      <c r="AI25" s="38">
        <v>15.160424389620353</v>
      </c>
      <c r="AJ25" s="37">
        <v>1697.2</v>
      </c>
      <c r="AK25" s="38">
        <v>9.7942812783025079</v>
      </c>
      <c r="AL25" s="37">
        <v>1647.1</v>
      </c>
      <c r="AM25" s="38">
        <v>9.7115832944781211</v>
      </c>
      <c r="AN25" s="37">
        <v>1580.8</v>
      </c>
      <c r="AO25" s="38">
        <v>8.8855214216834177</v>
      </c>
      <c r="AP25" s="37">
        <v>1560.4</v>
      </c>
      <c r="AQ25" s="38">
        <v>8.8828413927848793</v>
      </c>
      <c r="AR25" s="37"/>
      <c r="AS25" s="38"/>
      <c r="AT25" s="37"/>
      <c r="AU25" s="38"/>
      <c r="AV25" s="37"/>
      <c r="AW25" s="38"/>
      <c r="AX25" s="37"/>
      <c r="AY25" s="38"/>
    </row>
    <row r="26" spans="1:51" x14ac:dyDescent="0.4">
      <c r="A26" s="32" t="s">
        <v>40</v>
      </c>
      <c r="B26" s="84">
        <v>1771.22191019</v>
      </c>
      <c r="C26" s="85">
        <f t="shared" si="0"/>
        <v>1.0509989839114553</v>
      </c>
      <c r="D26" s="54"/>
      <c r="E26" s="54"/>
      <c r="F26" s="54"/>
      <c r="G26" s="54"/>
      <c r="H26" s="54"/>
      <c r="I26" s="54"/>
      <c r="J26" s="54"/>
      <c r="K26" s="41"/>
      <c r="L26" s="41"/>
      <c r="M26" s="41"/>
      <c r="N26" s="41"/>
      <c r="O26" s="41"/>
      <c r="P26" s="41"/>
      <c r="Q26" s="41"/>
      <c r="R26" s="41"/>
      <c r="S26" s="41"/>
      <c r="T26" s="39"/>
      <c r="U26" s="68"/>
      <c r="V26" s="39">
        <v>1734.2</v>
      </c>
      <c r="W26" s="38">
        <v>-1.0611592879963383</v>
      </c>
      <c r="X26" s="39">
        <v>1740.6</v>
      </c>
      <c r="Y26" s="39">
        <v>-0.69602921040621268</v>
      </c>
      <c r="Z26" s="39">
        <v>1769.7</v>
      </c>
      <c r="AA26" s="39">
        <v>0.96417161113646621</v>
      </c>
      <c r="AB26" s="39">
        <v>1716.4</v>
      </c>
      <c r="AC26" s="38">
        <v>-1.9704152150000001</v>
      </c>
      <c r="AD26" s="38">
        <v>1866.4</v>
      </c>
      <c r="AE26" s="38">
        <v>-1.9541920571548577</v>
      </c>
      <c r="AF26" s="38">
        <v>1762.6</v>
      </c>
      <c r="AG26" s="38">
        <v>-2.2894838960031194</v>
      </c>
      <c r="AH26" s="38">
        <v>1760.5</v>
      </c>
      <c r="AI26" s="38">
        <v>-2.2921522921522941</v>
      </c>
      <c r="AJ26" s="37">
        <v>1654.8</v>
      </c>
      <c r="AK26" s="38">
        <v>-2.4982323827480557</v>
      </c>
      <c r="AL26" s="37">
        <v>1606.4</v>
      </c>
      <c r="AM26" s="38">
        <v>-2.4710096533300807</v>
      </c>
      <c r="AN26" s="37"/>
      <c r="AO26" s="38"/>
      <c r="AP26" s="37"/>
      <c r="AQ26" s="38"/>
      <c r="AR26" s="37"/>
      <c r="AS26" s="38"/>
      <c r="AT26" s="37"/>
      <c r="AU26" s="38"/>
      <c r="AV26" s="37"/>
      <c r="AW26" s="38"/>
      <c r="AX26" s="37"/>
      <c r="AY26" s="38"/>
    </row>
    <row r="27" spans="1:51" x14ac:dyDescent="0.4">
      <c r="A27" s="40" t="s">
        <v>41</v>
      </c>
      <c r="B27" s="84">
        <v>2500.8745931699996</v>
      </c>
      <c r="C27" s="85">
        <f>100*(B27/B26-1)</f>
        <v>41.194876756110666</v>
      </c>
      <c r="D27" s="54"/>
      <c r="E27" s="54"/>
      <c r="F27" s="54"/>
      <c r="G27" s="54"/>
      <c r="H27" s="54"/>
      <c r="I27" s="54"/>
      <c r="J27" s="54"/>
      <c r="K27" s="41"/>
      <c r="L27" s="41"/>
      <c r="M27" s="41"/>
      <c r="N27" s="41"/>
      <c r="O27" s="41"/>
      <c r="P27" s="41"/>
      <c r="Q27" s="41"/>
      <c r="R27" s="38">
        <v>2498.6513035300004</v>
      </c>
      <c r="S27" s="41">
        <v>41.069353826024454</v>
      </c>
      <c r="T27" s="39">
        <v>2358.9</v>
      </c>
      <c r="U27" s="68">
        <v>33.200000000000003</v>
      </c>
      <c r="V27" s="39">
        <v>2225.3000000000002</v>
      </c>
      <c r="W27" s="38">
        <v>28.318533041171733</v>
      </c>
      <c r="X27" s="39">
        <v>1990.7</v>
      </c>
      <c r="Y27" s="39">
        <v>14.368608525795711</v>
      </c>
      <c r="Z27" s="39">
        <v>2006.4</v>
      </c>
      <c r="AA27" s="39">
        <v>13.375148330225461</v>
      </c>
      <c r="AB27" s="39">
        <v>2006.9</v>
      </c>
      <c r="AC27" s="38">
        <v>16.924959220000002</v>
      </c>
      <c r="AD27" s="38">
        <v>2088.4</v>
      </c>
      <c r="AE27" s="38">
        <v>11.894556365195029</v>
      </c>
      <c r="AF27" s="38">
        <v>1984.5</v>
      </c>
      <c r="AG27" s="38">
        <v>12.589356632247828</v>
      </c>
      <c r="AH27" s="38">
        <v>1982.2</v>
      </c>
      <c r="AI27" s="38">
        <v>12.593013348480554</v>
      </c>
      <c r="AJ27" s="38"/>
      <c r="AK27" s="38"/>
      <c r="AL27" s="38"/>
      <c r="AM27" s="38"/>
      <c r="AN27" s="38"/>
      <c r="AO27" s="38"/>
      <c r="AP27" s="38"/>
      <c r="AQ27" s="38"/>
      <c r="AR27" s="38"/>
      <c r="AS27" s="38"/>
      <c r="AT27" s="38"/>
      <c r="AU27" s="38"/>
      <c r="AV27" s="38"/>
      <c r="AW27" s="38"/>
      <c r="AX27" s="38"/>
      <c r="AY27" s="38"/>
    </row>
    <row r="28" spans="1:51" x14ac:dyDescent="0.4">
      <c r="A28" s="42" t="s">
        <v>42</v>
      </c>
      <c r="B28" s="39">
        <v>2586.4104070900003</v>
      </c>
      <c r="C28" s="85">
        <f>100*(B28/B27-1)</f>
        <v>3.4202360307711066</v>
      </c>
      <c r="D28" s="54"/>
      <c r="E28" s="54"/>
      <c r="F28" s="54"/>
      <c r="G28" s="54"/>
      <c r="H28" s="54"/>
      <c r="I28" s="54"/>
      <c r="J28" s="54"/>
      <c r="K28" s="41"/>
      <c r="L28" s="41"/>
      <c r="M28" s="41"/>
      <c r="N28" s="38">
        <v>2514.0916022758679</v>
      </c>
      <c r="O28" s="38">
        <v>0.52849547682094489</v>
      </c>
      <c r="P28" s="38">
        <v>2425.9793088817296</v>
      </c>
      <c r="Q28" s="38">
        <v>-2.9947636915826359</v>
      </c>
      <c r="R28" s="68">
        <v>2366.0644797</v>
      </c>
      <c r="S28" s="41">
        <v>-5.3063356076410777</v>
      </c>
      <c r="T28" s="39">
        <v>2319</v>
      </c>
      <c r="U28" s="68">
        <v>-1.7</v>
      </c>
      <c r="V28" s="39">
        <v>2174</v>
      </c>
      <c r="W28" s="38">
        <v>-2.3053071495978128</v>
      </c>
      <c r="X28" s="39">
        <v>1941</v>
      </c>
      <c r="Y28" s="39">
        <v>-2.4966092329331446</v>
      </c>
      <c r="Z28" s="39">
        <v>1958.4</v>
      </c>
      <c r="AA28" s="39">
        <v>-2.3923444976076569</v>
      </c>
      <c r="AB28" s="39">
        <v>1948.2</v>
      </c>
      <c r="AC28" s="38">
        <v>-2.9249090639999999</v>
      </c>
      <c r="AD28" s="38">
        <v>2029.7</v>
      </c>
      <c r="AE28" s="38">
        <v>-2.8107642214135198</v>
      </c>
      <c r="AF28" s="38"/>
      <c r="AG28" s="38"/>
      <c r="AH28" s="38"/>
      <c r="AI28" s="38"/>
      <c r="AJ28" s="38"/>
      <c r="AK28" s="38"/>
      <c r="AL28" s="38"/>
      <c r="AM28" s="38"/>
      <c r="AN28" s="38"/>
      <c r="AO28" s="38"/>
      <c r="AP28" s="38"/>
      <c r="AQ28" s="38"/>
      <c r="AR28" s="38"/>
      <c r="AS28" s="38"/>
      <c r="AT28" s="38"/>
      <c r="AU28" s="38"/>
      <c r="AV28" s="38"/>
      <c r="AW28" s="38"/>
      <c r="AX28" s="38"/>
      <c r="AY28" s="38"/>
    </row>
    <row r="29" spans="1:51" x14ac:dyDescent="0.4">
      <c r="A29" s="42" t="s">
        <v>43</v>
      </c>
      <c r="B29" s="39">
        <v>3508.8744345100004</v>
      </c>
      <c r="C29" s="85">
        <f>100*(B29/B28-1)</f>
        <v>35.665802491796917</v>
      </c>
      <c r="D29" s="54"/>
      <c r="E29" s="54"/>
      <c r="F29" s="54"/>
      <c r="G29" s="54"/>
      <c r="H29" s="54"/>
      <c r="I29" s="54"/>
      <c r="J29" s="39">
        <v>3672.15</v>
      </c>
      <c r="K29" s="41">
        <v>41.978627596522003</v>
      </c>
      <c r="L29" s="39">
        <v>3432.8553105895517</v>
      </c>
      <c r="M29" s="41">
        <v>32.726627652720296</v>
      </c>
      <c r="N29" s="68">
        <v>3093.4380540062321</v>
      </c>
      <c r="O29" s="68">
        <v>23.043967499271467</v>
      </c>
      <c r="P29" s="68">
        <v>2949.43683485271</v>
      </c>
      <c r="Q29" s="68">
        <v>21.577163665599098</v>
      </c>
      <c r="R29" s="38">
        <v>2771.5082399300004</v>
      </c>
      <c r="S29" s="41">
        <v>17.135786607193726</v>
      </c>
      <c r="T29" s="39">
        <v>2632</v>
      </c>
      <c r="U29" s="68">
        <v>13.5</v>
      </c>
      <c r="V29" s="39">
        <v>2459.1999999999998</v>
      </c>
      <c r="W29" s="38">
        <v>13.118675252989863</v>
      </c>
      <c r="X29" s="39">
        <v>2197.8000000000002</v>
      </c>
      <c r="Y29" s="39">
        <v>13.230293663060277</v>
      </c>
      <c r="Z29" s="39">
        <v>2219.6</v>
      </c>
      <c r="AA29" s="39">
        <v>13.337418300653582</v>
      </c>
      <c r="AB29" s="39"/>
      <c r="AC29" s="38"/>
      <c r="AD29" s="38"/>
      <c r="AE29" s="38"/>
      <c r="AF29" s="38"/>
      <c r="AG29" s="38"/>
      <c r="AH29" s="38"/>
      <c r="AI29" s="38"/>
      <c r="AJ29" s="38"/>
      <c r="AK29" s="38"/>
      <c r="AL29" s="38"/>
      <c r="AM29" s="38"/>
      <c r="AN29" s="38"/>
      <c r="AO29" s="38"/>
      <c r="AP29" s="38"/>
      <c r="AQ29" s="38"/>
      <c r="AR29" s="38"/>
      <c r="AS29" s="38"/>
      <c r="AT29" s="38"/>
      <c r="AU29" s="38"/>
      <c r="AV29" s="38"/>
      <c r="AW29" s="38"/>
      <c r="AX29" s="38"/>
      <c r="AY29" s="38"/>
    </row>
    <row r="30" spans="1:51" x14ac:dyDescent="0.4">
      <c r="A30" s="42" t="s">
        <v>64</v>
      </c>
      <c r="B30" s="39">
        <v>3446.9</v>
      </c>
      <c r="C30" s="85">
        <f>100*(B30/B29-1)</f>
        <v>-1.7662197854810047</v>
      </c>
      <c r="D30" s="54"/>
      <c r="E30" s="54"/>
      <c r="F30" s="54"/>
      <c r="G30" s="54"/>
      <c r="H30" s="86">
        <v>3544.8021346455093</v>
      </c>
      <c r="I30" s="54">
        <f>(H30/B29-1)*100</f>
        <v>1.0239095415372379</v>
      </c>
      <c r="J30" s="39">
        <v>3659.307426262872</v>
      </c>
      <c r="K30" s="41">
        <v>-0.34972900717912259</v>
      </c>
      <c r="L30" s="39">
        <v>3620.3358637377992</v>
      </c>
      <c r="M30" s="41">
        <v>5.4613590199946493</v>
      </c>
      <c r="N30" s="38">
        <v>3385.947252449158</v>
      </c>
      <c r="O30" s="38">
        <v>9.4557962156088582</v>
      </c>
      <c r="P30" s="38">
        <v>3200.9746070533315</v>
      </c>
      <c r="Q30" s="38">
        <v>8.5283322303521416</v>
      </c>
      <c r="R30" s="38">
        <v>2989.4952176799998</v>
      </c>
      <c r="S30" s="41">
        <v>7.8652834081238465</v>
      </c>
      <c r="T30" s="39">
        <v>2579.5</v>
      </c>
      <c r="U30" s="68">
        <v>-2</v>
      </c>
      <c r="V30" s="39">
        <v>2397.8000000000002</v>
      </c>
      <c r="W30" s="38">
        <v>-2.4967469095640737</v>
      </c>
      <c r="X30" s="39"/>
      <c r="Y30" s="39"/>
      <c r="Z30" s="39"/>
      <c r="AA30" s="39"/>
      <c r="AB30" s="39"/>
      <c r="AC30" s="38"/>
      <c r="AD30" s="38"/>
      <c r="AE30" s="38"/>
      <c r="AF30" s="38"/>
      <c r="AG30" s="38"/>
      <c r="AH30" s="38"/>
      <c r="AI30" s="38"/>
      <c r="AJ30" s="38"/>
      <c r="AK30" s="38"/>
      <c r="AL30" s="38"/>
      <c r="AM30" s="38"/>
      <c r="AN30" s="38"/>
      <c r="AO30" s="38"/>
      <c r="AP30" s="38"/>
      <c r="AQ30" s="38"/>
      <c r="AR30" s="38"/>
      <c r="AS30" s="38"/>
      <c r="AT30" s="38"/>
      <c r="AU30" s="38"/>
      <c r="AV30" s="38"/>
      <c r="AW30" s="38"/>
      <c r="AX30" s="38"/>
      <c r="AY30" s="38"/>
    </row>
    <row r="31" spans="1:51" x14ac:dyDescent="0.4">
      <c r="A31" s="42" t="s">
        <v>69</v>
      </c>
      <c r="B31" s="80"/>
      <c r="C31" s="85"/>
      <c r="D31" s="39">
        <v>3674.9760194400001</v>
      </c>
      <c r="E31" s="54">
        <f>(D31/B30-1)*100</f>
        <v>6.6168446847892248</v>
      </c>
      <c r="F31" s="39">
        <v>3502.9084434400002</v>
      </c>
      <c r="G31" s="54">
        <f>(F31/B30-1)*100</f>
        <v>1.6248931921436727</v>
      </c>
      <c r="H31" s="87">
        <v>3714.4727189607047</v>
      </c>
      <c r="I31" s="54">
        <f>(H31/H30-1)*100</f>
        <v>4.7864613558229685</v>
      </c>
      <c r="J31" s="39">
        <v>3752.916208680504</v>
      </c>
      <c r="K31" s="41">
        <v>2.558101069776253</v>
      </c>
      <c r="L31" s="39">
        <v>3695.7631739178037</v>
      </c>
      <c r="M31" s="41">
        <v>2.083434051948152</v>
      </c>
      <c r="N31" s="38">
        <v>3505.7894259647719</v>
      </c>
      <c r="O31" s="38">
        <v>3.53939871416864</v>
      </c>
      <c r="P31" s="38">
        <v>3264.8053584088634</v>
      </c>
      <c r="Q31" s="38">
        <v>1.9941036462732598</v>
      </c>
      <c r="R31" s="38">
        <v>3158.27329538</v>
      </c>
      <c r="S31" s="41">
        <v>5.6457048903052254</v>
      </c>
      <c r="T31" s="38"/>
      <c r="U31" s="39"/>
      <c r="V31" s="39"/>
      <c r="W31" s="38"/>
      <c r="AA31" s="40"/>
      <c r="AB31" s="39"/>
      <c r="AC31" s="38"/>
      <c r="AD31" s="38"/>
      <c r="AE31" s="38"/>
      <c r="AF31" s="38"/>
      <c r="AG31" s="38"/>
      <c r="AH31" s="38"/>
      <c r="AI31" s="38"/>
      <c r="AJ31" s="38"/>
      <c r="AK31" s="38"/>
      <c r="AL31" s="38"/>
      <c r="AM31" s="38"/>
      <c r="AN31" s="38"/>
      <c r="AO31" s="38"/>
      <c r="AP31" s="38"/>
      <c r="AQ31" s="38"/>
      <c r="AR31" s="38"/>
      <c r="AS31" s="38"/>
      <c r="AT31" s="38"/>
      <c r="AU31" s="38"/>
      <c r="AV31" s="38"/>
      <c r="AW31" s="38"/>
      <c r="AX31" s="38"/>
      <c r="AY31" s="38"/>
    </row>
    <row r="32" spans="1:51" x14ac:dyDescent="0.4">
      <c r="A32" s="42" t="s">
        <v>71</v>
      </c>
      <c r="B32" s="80"/>
      <c r="C32" s="85"/>
      <c r="D32" s="39">
        <v>4232.9809202599999</v>
      </c>
      <c r="E32" s="54">
        <f>(D32/D31-1)*100</f>
        <v>15.183905904916074</v>
      </c>
      <c r="F32" s="39">
        <v>3480.8191890200001</v>
      </c>
      <c r="G32" s="54">
        <f>(F32/F31-1)*100</f>
        <v>-0.63059753849311617</v>
      </c>
      <c r="H32" s="87">
        <v>4062.1236621405951</v>
      </c>
      <c r="I32" s="54">
        <f t="shared" ref="I32:I33" si="1">(H32/H31-1)*100</f>
        <v>9.3593618659598476</v>
      </c>
      <c r="J32" s="39">
        <v>4077.9649021152868</v>
      </c>
      <c r="K32" s="41">
        <v>8.6612297040617126</v>
      </c>
      <c r="L32" s="39">
        <v>4016.0090635482852</v>
      </c>
      <c r="M32" s="41">
        <v>8.6652167511858114</v>
      </c>
      <c r="N32" s="38">
        <v>3870.9517778963582</v>
      </c>
      <c r="O32" s="38">
        <v>10.415980755350018</v>
      </c>
      <c r="P32" s="38"/>
      <c r="Q32" s="38"/>
      <c r="R32" s="38"/>
      <c r="S32" s="41"/>
      <c r="T32" s="38"/>
      <c r="U32" s="39"/>
      <c r="V32" s="39"/>
      <c r="W32" s="38"/>
      <c r="AA32" s="40"/>
      <c r="AB32" s="39"/>
      <c r="AC32" s="38"/>
      <c r="AD32" s="38"/>
      <c r="AE32" s="38"/>
      <c r="AF32" s="38"/>
      <c r="AG32" s="38"/>
      <c r="AH32" s="38"/>
      <c r="AI32" s="38"/>
      <c r="AJ32" s="38"/>
      <c r="AK32" s="38"/>
      <c r="AL32" s="38"/>
      <c r="AM32" s="38"/>
      <c r="AN32" s="38"/>
      <c r="AO32" s="38"/>
      <c r="AP32" s="38"/>
      <c r="AQ32" s="38"/>
      <c r="AR32" s="38"/>
      <c r="AS32" s="38"/>
      <c r="AT32" s="38"/>
      <c r="AU32" s="38"/>
      <c r="AV32" s="38"/>
      <c r="AW32" s="38"/>
      <c r="AX32" s="38"/>
      <c r="AY32" s="38"/>
    </row>
    <row r="33" spans="1:51" x14ac:dyDescent="0.4">
      <c r="A33" s="42" t="s">
        <v>75</v>
      </c>
      <c r="B33" s="80"/>
      <c r="C33" s="85"/>
      <c r="D33" s="39">
        <v>4655.39005241</v>
      </c>
      <c r="E33" s="54">
        <f t="shared" ref="E33:E35" si="2">(D33/D32-1)*100</f>
        <v>9.978999199553563</v>
      </c>
      <c r="F33" s="39">
        <v>3481.99023902</v>
      </c>
      <c r="G33" s="54">
        <f t="shared" ref="G33:G34" si="3">(F33/F32-1)*100</f>
        <v>3.3642942549105825E-2</v>
      </c>
      <c r="H33" s="87">
        <v>4516.7889090335339</v>
      </c>
      <c r="I33" s="54">
        <f t="shared" si="1"/>
        <v>11.192796790764037</v>
      </c>
      <c r="J33" s="39">
        <v>4497.3308908013405</v>
      </c>
      <c r="K33" s="41">
        <v>10.283707652033103</v>
      </c>
      <c r="L33" s="41"/>
      <c r="M33" s="41"/>
      <c r="N33" s="38"/>
      <c r="O33" s="38"/>
      <c r="P33" s="38"/>
      <c r="Q33" s="38"/>
      <c r="R33" s="38"/>
      <c r="S33" s="41"/>
      <c r="T33" s="38"/>
      <c r="U33" s="39"/>
      <c r="V33" s="39"/>
      <c r="W33" s="38"/>
      <c r="AA33" s="40"/>
      <c r="AB33" s="39"/>
      <c r="AC33" s="38"/>
      <c r="AD33" s="38"/>
      <c r="AE33" s="38"/>
      <c r="AF33" s="38"/>
      <c r="AG33" s="38"/>
      <c r="AH33" s="38"/>
      <c r="AI33" s="38"/>
      <c r="AJ33" s="38"/>
      <c r="AK33" s="38"/>
      <c r="AL33" s="38"/>
      <c r="AM33" s="38"/>
      <c r="AN33" s="38"/>
      <c r="AO33" s="38"/>
      <c r="AP33" s="38"/>
      <c r="AQ33" s="38"/>
      <c r="AR33" s="38"/>
      <c r="AS33" s="38"/>
      <c r="AT33" s="38"/>
      <c r="AU33" s="38"/>
      <c r="AV33" s="38"/>
      <c r="AW33" s="38"/>
      <c r="AX33" s="38"/>
      <c r="AY33" s="38"/>
    </row>
    <row r="34" spans="1:51" x14ac:dyDescent="0.4">
      <c r="A34" s="42" t="s">
        <v>77</v>
      </c>
      <c r="B34" s="80"/>
      <c r="C34" s="85"/>
      <c r="D34" s="39">
        <v>5028.8955948799994</v>
      </c>
      <c r="E34" s="54">
        <f t="shared" si="2"/>
        <v>8.0230772988966415</v>
      </c>
      <c r="F34" s="39">
        <v>3829.01328302</v>
      </c>
      <c r="G34" s="54">
        <f t="shared" si="3"/>
        <v>9.9662267892419276</v>
      </c>
      <c r="H34" s="87"/>
      <c r="I34" s="54"/>
      <c r="J34" s="39"/>
      <c r="K34" s="41"/>
      <c r="L34" s="41"/>
      <c r="M34" s="41"/>
      <c r="N34" s="38"/>
      <c r="O34" s="38"/>
      <c r="P34" s="38"/>
      <c r="Q34" s="38"/>
      <c r="R34" s="38"/>
      <c r="S34" s="41"/>
      <c r="T34" s="38"/>
      <c r="U34" s="39"/>
      <c r="V34" s="39"/>
      <c r="W34" s="38"/>
      <c r="AA34" s="40"/>
      <c r="AB34" s="39"/>
      <c r="AC34" s="38"/>
      <c r="AD34" s="38"/>
      <c r="AE34" s="38"/>
      <c r="AF34" s="38"/>
      <c r="AG34" s="38"/>
      <c r="AH34" s="38"/>
      <c r="AI34" s="38"/>
      <c r="AJ34" s="38"/>
      <c r="AK34" s="38"/>
      <c r="AL34" s="38"/>
      <c r="AM34" s="38"/>
      <c r="AN34" s="38"/>
      <c r="AO34" s="38"/>
      <c r="AP34" s="38"/>
      <c r="AQ34" s="38"/>
      <c r="AR34" s="38"/>
      <c r="AS34" s="38"/>
      <c r="AT34" s="38"/>
      <c r="AU34" s="38"/>
      <c r="AV34" s="38"/>
      <c r="AW34" s="38"/>
      <c r="AX34" s="38"/>
      <c r="AY34" s="38"/>
    </row>
    <row r="35" spans="1:51" ht="14.25" customHeight="1" thickBot="1" x14ac:dyDescent="0.45">
      <c r="A35" s="43" t="s">
        <v>84</v>
      </c>
      <c r="B35" s="58"/>
      <c r="C35" s="65"/>
      <c r="D35" s="82">
        <v>5488.0782199100004</v>
      </c>
      <c r="E35" s="97">
        <f t="shared" si="2"/>
        <v>9.1308840354033638</v>
      </c>
      <c r="F35" s="82"/>
      <c r="G35" s="82"/>
      <c r="H35" s="82"/>
      <c r="I35" s="82"/>
      <c r="J35" s="82"/>
      <c r="K35" s="82"/>
      <c r="L35" s="58"/>
      <c r="M35" s="82"/>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row>
    <row r="36" spans="1:51" x14ac:dyDescent="0.4">
      <c r="B36" s="13" t="s">
        <v>44</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13"/>
      <c r="AK36" s="27"/>
      <c r="AL36" s="13"/>
      <c r="AM36" s="27"/>
      <c r="AN36" s="13"/>
      <c r="AO36" s="27"/>
      <c r="AP36" s="13"/>
      <c r="AQ36" s="27"/>
      <c r="AR36" s="13"/>
      <c r="AS36" s="27"/>
      <c r="AT36" s="13"/>
      <c r="AU36" s="27"/>
      <c r="AV36" s="13"/>
      <c r="AW36" s="27"/>
      <c r="AX36" s="13"/>
      <c r="AY36" s="27"/>
    </row>
    <row r="37" spans="1:51" x14ac:dyDescent="0.4">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4"/>
      <c r="AK37" s="45"/>
      <c r="AL37" s="44"/>
      <c r="AM37" s="45"/>
      <c r="AN37" s="44"/>
      <c r="AO37" s="45"/>
      <c r="AP37" s="44"/>
      <c r="AQ37" s="45"/>
      <c r="AR37" s="44"/>
      <c r="AS37" s="45"/>
      <c r="AT37" s="44"/>
      <c r="AU37" s="45"/>
      <c r="AV37" s="44"/>
      <c r="AW37" s="45"/>
      <c r="AX37" s="44"/>
      <c r="AY37" s="45"/>
    </row>
    <row r="38" spans="1:51" x14ac:dyDescent="0.4">
      <c r="B38" s="46"/>
      <c r="AJ38" s="32"/>
      <c r="AL38" s="32"/>
      <c r="AN38" s="32"/>
      <c r="AP38" s="32"/>
      <c r="AR38" s="32"/>
      <c r="AT38" s="32"/>
      <c r="AV38" s="32"/>
      <c r="AX38" s="32"/>
    </row>
    <row r="39" spans="1:51" x14ac:dyDescent="0.4">
      <c r="B39" s="35"/>
      <c r="AJ39" s="32"/>
      <c r="AL39" s="32"/>
      <c r="AN39" s="32"/>
      <c r="AP39" s="32"/>
      <c r="AR39" s="32"/>
      <c r="AT39" s="32"/>
      <c r="AV39" s="32"/>
      <c r="AX39" s="32"/>
    </row>
    <row r="40" spans="1:51" x14ac:dyDescent="0.4">
      <c r="B40" s="35"/>
      <c r="AJ40" s="32"/>
      <c r="AL40" s="32"/>
      <c r="AN40" s="32"/>
      <c r="AP40" s="32"/>
      <c r="AR40" s="32"/>
      <c r="AT40" s="32"/>
      <c r="AV40" s="32"/>
      <c r="AX40" s="32"/>
    </row>
    <row r="41" spans="1:51" x14ac:dyDescent="0.4">
      <c r="B41" s="35"/>
      <c r="AJ41" s="32"/>
      <c r="AL41" s="32"/>
      <c r="AN41" s="32"/>
      <c r="AP41" s="32"/>
      <c r="AR41" s="32"/>
      <c r="AT41" s="32"/>
      <c r="AV41" s="32"/>
      <c r="AX41" s="32"/>
    </row>
    <row r="42" spans="1:51" x14ac:dyDescent="0.4">
      <c r="C42" s="32"/>
      <c r="D42" s="32"/>
      <c r="E42" s="32"/>
      <c r="J42" s="32"/>
      <c r="K42" s="32"/>
      <c r="L42" s="32"/>
      <c r="M42" s="32"/>
      <c r="N42" s="32"/>
      <c r="O42" s="32"/>
      <c r="P42" s="32"/>
      <c r="Q42" s="32"/>
      <c r="AJ42" s="32"/>
      <c r="AL42" s="32"/>
      <c r="AN42" s="32"/>
      <c r="AP42" s="32"/>
      <c r="AR42" s="32"/>
      <c r="AT42" s="32"/>
      <c r="AV42" s="32"/>
      <c r="AX42" s="32"/>
    </row>
    <row r="43" spans="1:51" x14ac:dyDescent="0.4">
      <c r="C43" s="32"/>
      <c r="D43" s="32"/>
      <c r="E43" s="32"/>
      <c r="F43" s="32"/>
      <c r="G43" s="32"/>
      <c r="H43" s="32"/>
      <c r="I43" s="32"/>
      <c r="J43" s="32"/>
      <c r="K43" s="32"/>
      <c r="L43" s="32"/>
      <c r="M43" s="32"/>
      <c r="N43" s="32"/>
      <c r="O43" s="32"/>
      <c r="P43" s="32"/>
      <c r="Q43" s="32"/>
      <c r="R43" s="32"/>
      <c r="S43" s="32"/>
      <c r="AJ43" s="32"/>
      <c r="AL43" s="32"/>
      <c r="AN43" s="32"/>
      <c r="AP43" s="32"/>
      <c r="AR43" s="32"/>
      <c r="AT43" s="32"/>
      <c r="AV43" s="32"/>
      <c r="AX43" s="32"/>
    </row>
    <row r="44" spans="1:51" hidden="1" x14ac:dyDescent="0.4"/>
    <row r="45" spans="1:51" hidden="1" x14ac:dyDescent="0.4"/>
    <row r="46" spans="1:51" hidden="1" x14ac:dyDescent="0.4"/>
    <row r="47" spans="1:51" hidden="1" x14ac:dyDescent="0.4"/>
    <row r="48" spans="1:51" hidden="1" x14ac:dyDescent="0.4"/>
    <row r="49" hidden="1" x14ac:dyDescent="0.4"/>
    <row r="50" hidden="1" x14ac:dyDescent="0.4"/>
    <row r="51" hidden="1" x14ac:dyDescent="0.4"/>
    <row r="52" hidden="1" x14ac:dyDescent="0.4"/>
    <row r="53" hidden="1" x14ac:dyDescent="0.4"/>
    <row r="54" hidden="1" x14ac:dyDescent="0.4"/>
    <row r="55" hidden="1" x14ac:dyDescent="0.4"/>
    <row r="56" hidden="1" x14ac:dyDescent="0.4"/>
    <row r="57" hidden="1" x14ac:dyDescent="0.4"/>
    <row r="58" hidden="1" x14ac:dyDescent="0.4"/>
    <row r="59" hidden="1" x14ac:dyDescent="0.4"/>
    <row r="60" hidden="1" x14ac:dyDescent="0.4"/>
    <row r="61" hidden="1" x14ac:dyDescent="0.4"/>
    <row r="62" hidden="1" x14ac:dyDescent="0.4"/>
    <row r="63" hidden="1" x14ac:dyDescent="0.4"/>
    <row r="64" hidden="1" x14ac:dyDescent="0.4"/>
    <row r="65" hidden="1" x14ac:dyDescent="0.4"/>
    <row r="66" hidden="1" x14ac:dyDescent="0.4"/>
  </sheetData>
  <pageMargins left="0.7" right="0.7" top="0.75" bottom="0.75" header="0.3" footer="0.3"/>
  <pageSetup paperSize="9" scale="31"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Y66"/>
  <sheetViews>
    <sheetView showGridLines="0" workbookViewId="0">
      <pane xSplit="1" ySplit="6" topLeftCell="B19" activePane="bottomRight" state="frozen"/>
      <selection activeCell="B7" sqref="B7:F33"/>
      <selection pane="topRight" activeCell="B7" sqref="B7:F33"/>
      <selection pane="bottomLeft" activeCell="B7" sqref="B7:F33"/>
      <selection pane="bottomRight" activeCell="D35" sqref="D35"/>
    </sheetView>
  </sheetViews>
  <sheetFormatPr defaultColWidth="0" defaultRowHeight="13.15" zeroHeight="1" x14ac:dyDescent="0.4"/>
  <cols>
    <col min="1" max="1" width="7.59765625" style="32" bestFit="1" customWidth="1"/>
    <col min="2" max="2" width="12.86328125" style="47" customWidth="1"/>
    <col min="3" max="3" width="7.3984375" style="34" customWidth="1"/>
    <col min="4" max="4" width="10.59765625" style="34" customWidth="1"/>
    <col min="5" max="5" width="11.73046875" style="34" customWidth="1"/>
    <col min="6" max="6" width="14.73046875" style="34" customWidth="1"/>
    <col min="7" max="7" width="11.86328125" style="34" customWidth="1"/>
    <col min="8" max="8" width="13.86328125" style="34" customWidth="1"/>
    <col min="9" max="9" width="7.3984375" style="34" customWidth="1"/>
    <col min="10" max="10" width="12.3984375" style="34" bestFit="1" customWidth="1"/>
    <col min="11" max="11" width="7.3984375" style="34" customWidth="1"/>
    <col min="12" max="12" width="12.59765625" style="34" bestFit="1" customWidth="1"/>
    <col min="13" max="13" width="7.3984375" style="34" customWidth="1"/>
    <col min="14" max="14" width="12.3984375" style="34" bestFit="1" customWidth="1"/>
    <col min="15" max="15" width="7.3984375" style="34" customWidth="1"/>
    <col min="16" max="16" width="13" style="34" customWidth="1"/>
    <col min="17" max="17" width="7.3984375" style="34" customWidth="1"/>
    <col min="18" max="18" width="12.59765625" style="34" customWidth="1"/>
    <col min="19" max="19" width="7.3984375" style="34" customWidth="1"/>
    <col min="20" max="20" width="12.59765625" style="32" customWidth="1"/>
    <col min="21" max="21" width="5.3984375" style="32" customWidth="1"/>
    <col min="22" max="22" width="12.86328125" style="32" customWidth="1"/>
    <col min="23" max="23" width="5.3984375" style="32" customWidth="1"/>
    <col min="24" max="24" width="12.86328125" style="32" customWidth="1"/>
    <col min="25" max="25" width="5.3984375" style="32" customWidth="1"/>
    <col min="26" max="26" width="12.86328125" style="32" customWidth="1"/>
    <col min="27" max="27" width="5.3984375" style="32" customWidth="1"/>
    <col min="28" max="28" width="12.86328125" style="32" customWidth="1"/>
    <col min="29" max="29" width="5.3984375" style="32" customWidth="1"/>
    <col min="30" max="30" width="12.86328125" style="32" customWidth="1"/>
    <col min="31" max="31" width="5.3984375" style="32" customWidth="1"/>
    <col min="32" max="32" width="12.86328125" style="32" customWidth="1"/>
    <col min="33" max="33" width="5.3984375" style="32" customWidth="1"/>
    <col min="34" max="34" width="12.86328125" style="47" customWidth="1"/>
    <col min="35" max="35" width="5.3984375" style="32" customWidth="1"/>
    <col min="36" max="36" width="12.86328125" style="47" customWidth="1"/>
    <col min="37" max="37" width="5.3984375" style="47" customWidth="1"/>
    <col min="38" max="38" width="2.1328125" style="32" customWidth="1"/>
    <col min="39" max="45" width="0" style="32" hidden="1" customWidth="1"/>
    <col min="46" max="16384" width="9.1328125" style="32" hidden="1"/>
  </cols>
  <sheetData>
    <row r="1" spans="1:38" x14ac:dyDescent="0.4">
      <c r="B1" s="33" t="s">
        <v>17</v>
      </c>
      <c r="AH1" s="32"/>
      <c r="AJ1" s="32"/>
      <c r="AK1" s="32"/>
    </row>
    <row r="2" spans="1:38" x14ac:dyDescent="0.4">
      <c r="B2" s="15" t="str">
        <f>Overview!B2</f>
        <v>Budget 2021-22</v>
      </c>
      <c r="AH2" s="32"/>
      <c r="AJ2" s="32"/>
      <c r="AK2" s="32"/>
    </row>
    <row r="3" spans="1:38" x14ac:dyDescent="0.4">
      <c r="B3" s="35"/>
      <c r="AH3" s="32"/>
      <c r="AJ3" s="32"/>
      <c r="AK3" s="32"/>
    </row>
    <row r="4" spans="1:38" x14ac:dyDescent="0.4">
      <c r="A4" s="16"/>
      <c r="B4" s="17" t="s">
        <v>46</v>
      </c>
      <c r="C4" s="62"/>
      <c r="D4" s="73"/>
      <c r="E4" s="73"/>
      <c r="F4" s="75" t="s">
        <v>47</v>
      </c>
      <c r="G4" s="75"/>
      <c r="H4" s="75"/>
      <c r="I4" s="73"/>
      <c r="J4" s="75"/>
      <c r="K4" s="73"/>
      <c r="L4" s="75"/>
      <c r="M4" s="73"/>
      <c r="N4" s="73"/>
      <c r="O4" s="73"/>
      <c r="P4" s="73"/>
      <c r="Q4" s="73"/>
      <c r="R4" s="75"/>
      <c r="S4" s="73"/>
      <c r="T4" s="20"/>
      <c r="U4" s="69"/>
      <c r="V4" s="19"/>
      <c r="W4" s="20"/>
      <c r="X4" s="20"/>
      <c r="Y4" s="20"/>
      <c r="Z4" s="20"/>
      <c r="AA4" s="20"/>
      <c r="AB4" s="20"/>
      <c r="AC4" s="20"/>
      <c r="AD4" s="20"/>
      <c r="AE4" s="20"/>
      <c r="AF4" s="20"/>
      <c r="AG4" s="20"/>
      <c r="AH4" s="16"/>
      <c r="AI4" s="20"/>
      <c r="AJ4" s="16"/>
      <c r="AK4" s="20"/>
    </row>
    <row r="5" spans="1:38" ht="26.25" x14ac:dyDescent="0.4">
      <c r="A5" s="21"/>
      <c r="B5" s="22" t="s">
        <v>48</v>
      </c>
      <c r="C5" s="63" t="s">
        <v>49</v>
      </c>
      <c r="D5" s="74" t="s">
        <v>83</v>
      </c>
      <c r="E5" s="74"/>
      <c r="F5" s="74" t="s">
        <v>78</v>
      </c>
      <c r="G5" s="74"/>
      <c r="H5" s="74" t="s">
        <v>80</v>
      </c>
      <c r="I5" s="74"/>
      <c r="J5" s="74" t="s">
        <v>74</v>
      </c>
      <c r="K5" s="74"/>
      <c r="L5" s="74" t="s">
        <v>73</v>
      </c>
      <c r="M5" s="74"/>
      <c r="N5" s="74" t="s">
        <v>72</v>
      </c>
      <c r="O5" s="74"/>
      <c r="P5" s="74" t="s">
        <v>70</v>
      </c>
      <c r="Q5" s="74"/>
      <c r="R5" s="74" t="s">
        <v>68</v>
      </c>
      <c r="S5" s="74"/>
      <c r="T5" s="61" t="s">
        <v>67</v>
      </c>
      <c r="U5" s="70"/>
      <c r="V5" s="24" t="s">
        <v>65</v>
      </c>
      <c r="W5" s="25"/>
      <c r="X5" s="25" t="s">
        <v>9</v>
      </c>
      <c r="Y5" s="25"/>
      <c r="Z5" s="25" t="s">
        <v>50</v>
      </c>
      <c r="AA5" s="25"/>
      <c r="AB5" s="25" t="s">
        <v>51</v>
      </c>
      <c r="AC5" s="25"/>
      <c r="AD5" s="25" t="s">
        <v>52</v>
      </c>
      <c r="AE5" s="25"/>
      <c r="AF5" s="25" t="s">
        <v>53</v>
      </c>
      <c r="AG5" s="25"/>
      <c r="AH5" s="25" t="s">
        <v>54</v>
      </c>
      <c r="AI5" s="25"/>
      <c r="AJ5" s="26" t="s">
        <v>55</v>
      </c>
      <c r="AK5" s="25"/>
      <c r="AL5" s="36"/>
    </row>
    <row r="6" spans="1:38" s="48" customFormat="1" x14ac:dyDescent="0.4">
      <c r="A6" s="21"/>
      <c r="B6" s="22" t="s">
        <v>19</v>
      </c>
      <c r="C6" s="63" t="s">
        <v>20</v>
      </c>
      <c r="D6" s="74" t="s">
        <v>19</v>
      </c>
      <c r="E6" s="74" t="s">
        <v>20</v>
      </c>
      <c r="F6" s="74" t="s">
        <v>19</v>
      </c>
      <c r="G6" s="74" t="s">
        <v>20</v>
      </c>
      <c r="H6" s="74" t="s">
        <v>19</v>
      </c>
      <c r="I6" s="74" t="s">
        <v>20</v>
      </c>
      <c r="J6" s="74" t="s">
        <v>19</v>
      </c>
      <c r="K6" s="74" t="s">
        <v>20</v>
      </c>
      <c r="L6" s="23" t="s">
        <v>19</v>
      </c>
      <c r="M6" s="25" t="s">
        <v>20</v>
      </c>
      <c r="N6" s="23" t="s">
        <v>19</v>
      </c>
      <c r="O6" s="25" t="s">
        <v>20</v>
      </c>
      <c r="P6" s="23" t="s">
        <v>19</v>
      </c>
      <c r="Q6" s="25" t="s">
        <v>20</v>
      </c>
      <c r="R6" s="23" t="s">
        <v>19</v>
      </c>
      <c r="S6" s="25" t="s">
        <v>20</v>
      </c>
      <c r="T6" s="25" t="s">
        <v>19</v>
      </c>
      <c r="U6" s="70" t="s">
        <v>20</v>
      </c>
      <c r="V6" s="24" t="s">
        <v>19</v>
      </c>
      <c r="W6" s="25" t="s">
        <v>20</v>
      </c>
      <c r="X6" s="25" t="s">
        <v>19</v>
      </c>
      <c r="Y6" s="25" t="s">
        <v>20</v>
      </c>
      <c r="Z6" s="25" t="s">
        <v>19</v>
      </c>
      <c r="AA6" s="25" t="s">
        <v>20</v>
      </c>
      <c r="AB6" s="25" t="s">
        <v>19</v>
      </c>
      <c r="AC6" s="25" t="s">
        <v>20</v>
      </c>
      <c r="AD6" s="25" t="s">
        <v>19</v>
      </c>
      <c r="AE6" s="25" t="s">
        <v>20</v>
      </c>
      <c r="AF6" s="25" t="s">
        <v>19</v>
      </c>
      <c r="AG6" s="25" t="s">
        <v>20</v>
      </c>
      <c r="AH6" s="25" t="s">
        <v>19</v>
      </c>
      <c r="AI6" s="25" t="s">
        <v>20</v>
      </c>
      <c r="AJ6" s="26" t="s">
        <v>19</v>
      </c>
      <c r="AK6" s="25" t="s">
        <v>20</v>
      </c>
      <c r="AL6" s="36"/>
    </row>
    <row r="7" spans="1:38" x14ac:dyDescent="0.4">
      <c r="A7" s="32" t="s">
        <v>21</v>
      </c>
      <c r="B7" s="84">
        <v>0</v>
      </c>
      <c r="C7" s="85"/>
      <c r="D7" s="54"/>
      <c r="E7" s="54"/>
      <c r="F7" s="54"/>
      <c r="G7" s="54"/>
      <c r="H7" s="54"/>
      <c r="I7" s="54"/>
      <c r="J7" s="54"/>
      <c r="K7" s="41"/>
      <c r="L7" s="41"/>
      <c r="M7" s="41"/>
      <c r="N7" s="41"/>
      <c r="O7" s="41"/>
      <c r="P7" s="41"/>
      <c r="Q7" s="41"/>
      <c r="R7" s="41"/>
      <c r="S7" s="41"/>
      <c r="T7" s="38"/>
      <c r="U7" s="38"/>
      <c r="V7" s="38"/>
      <c r="W7" s="38"/>
      <c r="X7" s="38"/>
      <c r="Y7" s="38"/>
      <c r="Z7" s="38"/>
      <c r="AA7" s="38"/>
      <c r="AH7" s="38"/>
      <c r="AI7" s="38"/>
      <c r="AJ7" s="37"/>
      <c r="AK7" s="38"/>
    </row>
    <row r="8" spans="1:38" x14ac:dyDescent="0.4">
      <c r="A8" s="32" t="s">
        <v>22</v>
      </c>
      <c r="B8" s="84">
        <v>0</v>
      </c>
      <c r="C8" s="85"/>
      <c r="D8" s="54"/>
      <c r="E8" s="54"/>
      <c r="F8" s="54"/>
      <c r="G8" s="54"/>
      <c r="H8" s="54"/>
      <c r="I8" s="54"/>
      <c r="J8" s="54"/>
      <c r="K8" s="41"/>
      <c r="L8" s="41"/>
      <c r="M8" s="41"/>
      <c r="N8" s="41"/>
      <c r="O8" s="41"/>
      <c r="P8" s="41"/>
      <c r="Q8" s="41"/>
      <c r="R8" s="41"/>
      <c r="S8" s="41"/>
      <c r="T8" s="38"/>
      <c r="U8" s="38"/>
      <c r="V8" s="38"/>
      <c r="W8" s="38"/>
      <c r="X8" s="38"/>
      <c r="Y8" s="38"/>
      <c r="Z8" s="38"/>
      <c r="AA8" s="38"/>
      <c r="AH8" s="38"/>
      <c r="AI8" s="38"/>
      <c r="AJ8" s="37"/>
      <c r="AK8" s="38"/>
    </row>
    <row r="9" spans="1:38" x14ac:dyDescent="0.4">
      <c r="A9" s="32" t="s">
        <v>23</v>
      </c>
      <c r="B9" s="84">
        <v>0</v>
      </c>
      <c r="C9" s="85"/>
      <c r="D9" s="54"/>
      <c r="E9" s="54"/>
      <c r="F9" s="54"/>
      <c r="G9" s="54"/>
      <c r="H9" s="54"/>
      <c r="I9" s="54"/>
      <c r="J9" s="54"/>
      <c r="K9" s="41"/>
      <c r="L9" s="41"/>
      <c r="M9" s="41"/>
      <c r="N9" s="41"/>
      <c r="O9" s="41"/>
      <c r="P9" s="41"/>
      <c r="Q9" s="41"/>
      <c r="R9" s="41"/>
      <c r="S9" s="41"/>
      <c r="T9" s="38"/>
      <c r="U9" s="38"/>
      <c r="V9" s="38"/>
      <c r="W9" s="38"/>
      <c r="X9" s="38"/>
      <c r="Y9" s="38"/>
      <c r="Z9" s="38"/>
      <c r="AA9" s="38"/>
      <c r="AH9" s="38"/>
      <c r="AI9" s="38"/>
      <c r="AJ9" s="37"/>
      <c r="AK9" s="38"/>
    </row>
    <row r="10" spans="1:38" x14ac:dyDescent="0.4">
      <c r="A10" s="32" t="s">
        <v>24</v>
      </c>
      <c r="B10" s="84">
        <v>0</v>
      </c>
      <c r="C10" s="85"/>
      <c r="D10" s="54"/>
      <c r="E10" s="54"/>
      <c r="F10" s="54"/>
      <c r="G10" s="54"/>
      <c r="H10" s="54"/>
      <c r="I10" s="54"/>
      <c r="J10" s="54"/>
      <c r="K10" s="41"/>
      <c r="L10" s="41"/>
      <c r="M10" s="41"/>
      <c r="N10" s="41"/>
      <c r="O10" s="41"/>
      <c r="P10" s="41"/>
      <c r="Q10" s="41"/>
      <c r="R10" s="41"/>
      <c r="S10" s="41"/>
      <c r="T10" s="38"/>
      <c r="U10" s="38"/>
      <c r="V10" s="38"/>
      <c r="W10" s="38"/>
      <c r="X10" s="38"/>
      <c r="Y10" s="38"/>
      <c r="Z10" s="38"/>
      <c r="AA10" s="38"/>
      <c r="AH10" s="38"/>
      <c r="AI10" s="38"/>
      <c r="AJ10" s="37"/>
      <c r="AK10" s="38"/>
    </row>
    <row r="11" spans="1:38" x14ac:dyDescent="0.4">
      <c r="A11" s="32" t="s">
        <v>25</v>
      </c>
      <c r="B11" s="84">
        <v>0</v>
      </c>
      <c r="C11" s="85"/>
      <c r="D11" s="54"/>
      <c r="E11" s="54"/>
      <c r="F11" s="54"/>
      <c r="G11" s="54"/>
      <c r="H11" s="54"/>
      <c r="I11" s="54"/>
      <c r="J11" s="54"/>
      <c r="K11" s="41"/>
      <c r="L11" s="41"/>
      <c r="M11" s="41"/>
      <c r="N11" s="41"/>
      <c r="O11" s="41"/>
      <c r="P11" s="41"/>
      <c r="Q11" s="41"/>
      <c r="R11" s="41"/>
      <c r="S11" s="41"/>
      <c r="T11" s="38"/>
      <c r="U11" s="68"/>
      <c r="V11" s="38"/>
      <c r="W11" s="38"/>
      <c r="X11" s="38"/>
      <c r="Y11" s="38"/>
      <c r="Z11" s="38"/>
      <c r="AA11" s="38"/>
      <c r="AH11" s="38"/>
      <c r="AI11" s="38"/>
      <c r="AJ11" s="37"/>
      <c r="AK11" s="38"/>
    </row>
    <row r="12" spans="1:38" x14ac:dyDescent="0.4">
      <c r="A12" s="32" t="s">
        <v>26</v>
      </c>
      <c r="B12" s="84">
        <v>0</v>
      </c>
      <c r="C12" s="85"/>
      <c r="D12" s="54"/>
      <c r="E12" s="54"/>
      <c r="F12" s="54"/>
      <c r="G12" s="54"/>
      <c r="H12" s="54"/>
      <c r="I12" s="54"/>
      <c r="J12" s="54"/>
      <c r="K12" s="41"/>
      <c r="L12" s="41"/>
      <c r="M12" s="41"/>
      <c r="N12" s="41"/>
      <c r="O12" s="41"/>
      <c r="P12" s="41"/>
      <c r="Q12" s="41"/>
      <c r="R12" s="41"/>
      <c r="S12" s="41"/>
      <c r="T12" s="38"/>
      <c r="U12" s="68"/>
      <c r="V12" s="38"/>
      <c r="W12" s="38"/>
      <c r="X12" s="38"/>
      <c r="Y12" s="38"/>
      <c r="Z12" s="38"/>
      <c r="AA12" s="38"/>
      <c r="AH12" s="38"/>
      <c r="AI12" s="38"/>
      <c r="AJ12" s="37"/>
      <c r="AK12" s="38"/>
    </row>
    <row r="13" spans="1:38" x14ac:dyDescent="0.4">
      <c r="A13" s="32" t="s">
        <v>27</v>
      </c>
      <c r="B13" s="84">
        <v>0</v>
      </c>
      <c r="C13" s="85"/>
      <c r="D13" s="54"/>
      <c r="E13" s="54"/>
      <c r="F13" s="54"/>
      <c r="G13" s="54"/>
      <c r="H13" s="54"/>
      <c r="I13" s="54"/>
      <c r="J13" s="54"/>
      <c r="K13" s="41"/>
      <c r="L13" s="41"/>
      <c r="M13" s="41"/>
      <c r="N13" s="41"/>
      <c r="O13" s="41"/>
      <c r="P13" s="41"/>
      <c r="Q13" s="41"/>
      <c r="R13" s="41"/>
      <c r="S13" s="41"/>
      <c r="T13" s="38"/>
      <c r="U13" s="68"/>
      <c r="V13" s="38"/>
      <c r="W13" s="38"/>
      <c r="X13" s="38"/>
      <c r="Y13" s="38"/>
      <c r="Z13" s="38"/>
      <c r="AA13" s="38"/>
      <c r="AH13" s="38"/>
      <c r="AI13" s="38"/>
      <c r="AJ13" s="37"/>
      <c r="AK13" s="38"/>
    </row>
    <row r="14" spans="1:38" x14ac:dyDescent="0.4">
      <c r="A14" s="32" t="s">
        <v>28</v>
      </c>
      <c r="B14" s="84">
        <v>0</v>
      </c>
      <c r="C14" s="85"/>
      <c r="D14" s="54"/>
      <c r="E14" s="54"/>
      <c r="F14" s="54"/>
      <c r="G14" s="54"/>
      <c r="H14" s="54"/>
      <c r="I14" s="54"/>
      <c r="J14" s="54"/>
      <c r="K14" s="41"/>
      <c r="L14" s="41"/>
      <c r="M14" s="41"/>
      <c r="N14" s="41"/>
      <c r="O14" s="41"/>
      <c r="P14" s="41"/>
      <c r="Q14" s="41"/>
      <c r="R14" s="41"/>
      <c r="S14" s="41"/>
      <c r="T14" s="38"/>
      <c r="U14" s="38"/>
      <c r="V14" s="38"/>
      <c r="W14" s="38"/>
      <c r="X14" s="38"/>
      <c r="Y14" s="38"/>
      <c r="Z14" s="38"/>
      <c r="AA14" s="38"/>
      <c r="AH14" s="38"/>
      <c r="AI14" s="38"/>
      <c r="AJ14" s="37"/>
      <c r="AK14" s="38"/>
    </row>
    <row r="15" spans="1:38" x14ac:dyDescent="0.4">
      <c r="A15" s="32" t="s">
        <v>29</v>
      </c>
      <c r="B15" s="84">
        <v>0</v>
      </c>
      <c r="C15" s="85"/>
      <c r="D15" s="54"/>
      <c r="E15" s="54"/>
      <c r="F15" s="54"/>
      <c r="G15" s="54"/>
      <c r="H15" s="54"/>
      <c r="I15" s="54"/>
      <c r="J15" s="54"/>
      <c r="K15" s="41"/>
      <c r="L15" s="41"/>
      <c r="M15" s="41"/>
      <c r="N15" s="41"/>
      <c r="O15" s="41"/>
      <c r="P15" s="41"/>
      <c r="Q15" s="41"/>
      <c r="R15" s="41"/>
      <c r="S15" s="41"/>
      <c r="T15" s="38"/>
      <c r="U15" s="68"/>
      <c r="V15" s="38"/>
      <c r="W15" s="38"/>
      <c r="X15" s="38"/>
      <c r="Y15" s="38"/>
      <c r="Z15" s="38"/>
      <c r="AA15" s="38"/>
      <c r="AH15" s="38"/>
      <c r="AI15" s="38"/>
      <c r="AJ15" s="37"/>
      <c r="AK15" s="38"/>
    </row>
    <row r="16" spans="1:38" x14ac:dyDescent="0.4">
      <c r="A16" s="32" t="s">
        <v>30</v>
      </c>
      <c r="B16" s="84">
        <v>0</v>
      </c>
      <c r="C16" s="85"/>
      <c r="D16" s="54"/>
      <c r="E16" s="54"/>
      <c r="F16" s="54"/>
      <c r="G16" s="54"/>
      <c r="H16" s="54"/>
      <c r="I16" s="54"/>
      <c r="J16" s="54"/>
      <c r="K16" s="41"/>
      <c r="L16" s="41"/>
      <c r="M16" s="41"/>
      <c r="N16" s="41"/>
      <c r="O16" s="41"/>
      <c r="P16" s="41"/>
      <c r="Q16" s="41"/>
      <c r="R16" s="41"/>
      <c r="S16" s="41"/>
      <c r="T16" s="38"/>
      <c r="U16" s="68"/>
      <c r="V16" s="68"/>
      <c r="W16" s="68"/>
      <c r="X16" s="68"/>
      <c r="Y16" s="38"/>
      <c r="Z16" s="38"/>
      <c r="AA16" s="38"/>
      <c r="AH16" s="38"/>
      <c r="AI16" s="38"/>
      <c r="AJ16" s="37"/>
      <c r="AK16" s="38"/>
    </row>
    <row r="17" spans="1:51" x14ac:dyDescent="0.4">
      <c r="A17" s="32" t="s">
        <v>31</v>
      </c>
      <c r="B17" s="84">
        <v>0</v>
      </c>
      <c r="C17" s="85"/>
      <c r="D17" s="54"/>
      <c r="E17" s="54"/>
      <c r="F17" s="54"/>
      <c r="G17" s="54"/>
      <c r="H17" s="54"/>
      <c r="I17" s="54"/>
      <c r="J17" s="54"/>
      <c r="K17" s="41"/>
      <c r="L17" s="41"/>
      <c r="M17" s="41"/>
      <c r="N17" s="41"/>
      <c r="O17" s="41"/>
      <c r="P17" s="41"/>
      <c r="Q17" s="41"/>
      <c r="R17" s="41"/>
      <c r="S17" s="41"/>
      <c r="T17" s="38"/>
      <c r="U17" s="68"/>
      <c r="V17" s="38"/>
      <c r="W17" s="38"/>
      <c r="X17" s="38"/>
      <c r="Y17" s="38"/>
      <c r="Z17" s="38"/>
      <c r="AA17" s="38"/>
      <c r="AH17" s="38"/>
      <c r="AI17" s="38"/>
      <c r="AJ17" s="37"/>
      <c r="AK17" s="38"/>
    </row>
    <row r="18" spans="1:51" x14ac:dyDescent="0.4">
      <c r="A18" s="32" t="s">
        <v>32</v>
      </c>
      <c r="B18" s="84">
        <v>0</v>
      </c>
      <c r="C18" s="85"/>
      <c r="D18" s="54"/>
      <c r="E18" s="54"/>
      <c r="F18" s="54"/>
      <c r="G18" s="54"/>
      <c r="H18" s="54"/>
      <c r="I18" s="54"/>
      <c r="J18" s="54"/>
      <c r="K18" s="41"/>
      <c r="L18" s="41"/>
      <c r="M18" s="41"/>
      <c r="N18" s="41"/>
      <c r="O18" s="41"/>
      <c r="P18" s="41"/>
      <c r="Q18" s="41"/>
      <c r="R18" s="41"/>
      <c r="S18" s="41"/>
      <c r="T18" s="38"/>
      <c r="U18" s="68"/>
      <c r="V18" s="38"/>
      <c r="W18" s="38"/>
      <c r="X18" s="38"/>
      <c r="Y18" s="38"/>
      <c r="Z18" s="38"/>
      <c r="AA18" s="38"/>
      <c r="AH18" s="38"/>
      <c r="AI18" s="38"/>
      <c r="AJ18" s="37"/>
      <c r="AK18" s="38"/>
    </row>
    <row r="19" spans="1:51" x14ac:dyDescent="0.4">
      <c r="A19" s="32" t="s">
        <v>33</v>
      </c>
      <c r="B19" s="84">
        <v>0</v>
      </c>
      <c r="C19" s="85"/>
      <c r="D19" s="54"/>
      <c r="E19" s="54"/>
      <c r="F19" s="54"/>
      <c r="G19" s="54"/>
      <c r="H19" s="54"/>
      <c r="I19" s="54"/>
      <c r="J19" s="54"/>
      <c r="K19" s="41"/>
      <c r="L19" s="41"/>
      <c r="M19" s="41"/>
      <c r="N19" s="41"/>
      <c r="O19" s="41"/>
      <c r="P19" s="41"/>
      <c r="Q19" s="41"/>
      <c r="R19" s="41"/>
      <c r="S19" s="41"/>
      <c r="T19" s="38"/>
      <c r="U19" s="68"/>
      <c r="V19" s="38"/>
      <c r="W19" s="38"/>
      <c r="X19" s="38"/>
      <c r="Y19" s="38"/>
      <c r="Z19" s="38"/>
      <c r="AA19" s="38"/>
      <c r="AH19" s="38"/>
      <c r="AI19" s="38"/>
      <c r="AJ19" s="37"/>
      <c r="AK19" s="38"/>
    </row>
    <row r="20" spans="1:51" x14ac:dyDescent="0.4">
      <c r="A20" s="32" t="s">
        <v>34</v>
      </c>
      <c r="B20" s="84">
        <v>0</v>
      </c>
      <c r="C20" s="85"/>
      <c r="D20" s="54"/>
      <c r="E20" s="54"/>
      <c r="F20" s="54"/>
      <c r="G20" s="54"/>
      <c r="H20" s="54"/>
      <c r="I20" s="54"/>
      <c r="J20" s="54"/>
      <c r="K20" s="41"/>
      <c r="L20" s="41"/>
      <c r="M20" s="41"/>
      <c r="N20" s="41"/>
      <c r="O20" s="41"/>
      <c r="P20" s="41"/>
      <c r="Q20" s="41"/>
      <c r="R20" s="41"/>
      <c r="S20" s="41"/>
      <c r="T20" s="38"/>
      <c r="U20" s="68"/>
      <c r="V20" s="38"/>
      <c r="W20" s="38"/>
      <c r="X20" s="38"/>
      <c r="Y20" s="38"/>
      <c r="Z20" s="38"/>
      <c r="AA20" s="38"/>
      <c r="AH20" s="38"/>
      <c r="AI20" s="38"/>
      <c r="AJ20" s="37"/>
      <c r="AK20" s="38"/>
    </row>
    <row r="21" spans="1:51" x14ac:dyDescent="0.4">
      <c r="A21" s="32" t="s">
        <v>35</v>
      </c>
      <c r="B21" s="84">
        <v>0</v>
      </c>
      <c r="C21" s="85"/>
      <c r="D21" s="54"/>
      <c r="E21" s="54"/>
      <c r="F21" s="54"/>
      <c r="G21" s="54"/>
      <c r="H21" s="54"/>
      <c r="I21" s="54"/>
      <c r="J21" s="54"/>
      <c r="K21" s="41"/>
      <c r="L21" s="41"/>
      <c r="M21" s="41"/>
      <c r="N21" s="41"/>
      <c r="O21" s="41"/>
      <c r="P21" s="41"/>
      <c r="Q21" s="41"/>
      <c r="R21" s="41"/>
      <c r="S21" s="41"/>
      <c r="T21" s="38"/>
      <c r="U21" s="68"/>
      <c r="V21" s="38"/>
      <c r="W21" s="38"/>
      <c r="X21" s="38"/>
      <c r="Y21" s="38"/>
      <c r="Z21" s="38"/>
      <c r="AA21" s="38"/>
      <c r="AH21" s="38"/>
      <c r="AI21" s="38"/>
      <c r="AJ21" s="37"/>
      <c r="AK21" s="38"/>
    </row>
    <row r="22" spans="1:51" x14ac:dyDescent="0.4">
      <c r="A22" s="32" t="s">
        <v>36</v>
      </c>
      <c r="B22" s="84">
        <v>0</v>
      </c>
      <c r="C22" s="85"/>
      <c r="D22" s="54"/>
      <c r="E22" s="54"/>
      <c r="F22" s="54"/>
      <c r="G22" s="54"/>
      <c r="H22" s="54"/>
      <c r="I22" s="54"/>
      <c r="J22" s="54"/>
      <c r="K22" s="41"/>
      <c r="L22" s="41"/>
      <c r="M22" s="41"/>
      <c r="N22" s="41"/>
      <c r="O22" s="41"/>
      <c r="P22" s="41"/>
      <c r="Q22" s="41"/>
      <c r="R22" s="41"/>
      <c r="S22" s="41"/>
      <c r="T22" s="38"/>
      <c r="U22" s="68"/>
      <c r="V22" s="38"/>
      <c r="W22" s="38"/>
      <c r="X22" s="38"/>
      <c r="Y22" s="38"/>
      <c r="Z22" s="38"/>
      <c r="AA22" s="38"/>
      <c r="AH22" s="38"/>
      <c r="AI22" s="38"/>
      <c r="AJ22" s="37"/>
      <c r="AK22" s="38"/>
    </row>
    <row r="23" spans="1:51" x14ac:dyDescent="0.4">
      <c r="A23" s="32" t="s">
        <v>37</v>
      </c>
      <c r="B23" s="84">
        <v>0</v>
      </c>
      <c r="C23" s="85"/>
      <c r="D23" s="54"/>
      <c r="E23" s="54"/>
      <c r="F23" s="54"/>
      <c r="G23" s="54"/>
      <c r="H23" s="54"/>
      <c r="I23" s="54"/>
      <c r="J23" s="54"/>
      <c r="K23" s="41"/>
      <c r="L23" s="41"/>
      <c r="M23" s="41"/>
      <c r="N23" s="41"/>
      <c r="O23" s="41"/>
      <c r="P23" s="41"/>
      <c r="Q23" s="41"/>
      <c r="R23" s="41"/>
      <c r="S23" s="41"/>
      <c r="T23" s="38"/>
      <c r="U23" s="68"/>
      <c r="V23" s="38"/>
      <c r="W23" s="38"/>
      <c r="X23" s="38"/>
      <c r="Y23" s="38"/>
      <c r="Z23" s="38"/>
      <c r="AA23" s="38"/>
      <c r="AH23" s="38">
        <v>0</v>
      </c>
      <c r="AI23" s="38"/>
      <c r="AJ23" s="37">
        <v>0</v>
      </c>
      <c r="AK23" s="38"/>
    </row>
    <row r="24" spans="1:51" x14ac:dyDescent="0.4">
      <c r="A24" s="32" t="s">
        <v>38</v>
      </c>
      <c r="B24" s="84">
        <v>630.6</v>
      </c>
      <c r="C24" s="85"/>
      <c r="D24" s="54"/>
      <c r="E24" s="54"/>
      <c r="F24" s="54"/>
      <c r="G24" s="54"/>
      <c r="H24" s="54"/>
      <c r="I24" s="54"/>
      <c r="J24" s="54"/>
      <c r="K24" s="41"/>
      <c r="L24" s="41"/>
      <c r="M24" s="41"/>
      <c r="N24" s="41"/>
      <c r="O24" s="41"/>
      <c r="P24" s="41"/>
      <c r="Q24" s="41"/>
      <c r="R24" s="41"/>
      <c r="S24" s="41"/>
      <c r="T24" s="38"/>
      <c r="U24" s="68"/>
      <c r="V24" s="38"/>
      <c r="W24" s="38"/>
      <c r="X24" s="38"/>
      <c r="Y24" s="38"/>
      <c r="Z24" s="38"/>
      <c r="AA24" s="38"/>
      <c r="AD24" s="32">
        <v>631.20000000000005</v>
      </c>
      <c r="AF24" s="32">
        <v>610.9</v>
      </c>
      <c r="AH24" s="38">
        <v>610.9</v>
      </c>
      <c r="AI24" s="38"/>
      <c r="AJ24" s="37">
        <v>587.20000000000005</v>
      </c>
      <c r="AK24" s="38"/>
    </row>
    <row r="25" spans="1:51" x14ac:dyDescent="0.4">
      <c r="A25" s="32" t="s">
        <v>39</v>
      </c>
      <c r="B25" s="84">
        <v>588.5</v>
      </c>
      <c r="C25" s="85">
        <f t="shared" ref="C25:C26" si="0">100*(B25/B24-1)</f>
        <v>-6.6761814145258498</v>
      </c>
      <c r="D25" s="54"/>
      <c r="E25" s="54"/>
      <c r="F25" s="54"/>
      <c r="G25" s="54"/>
      <c r="H25" s="54"/>
      <c r="I25" s="54"/>
      <c r="J25" s="54"/>
      <c r="K25" s="41"/>
      <c r="L25" s="41"/>
      <c r="M25" s="41"/>
      <c r="N25" s="38"/>
      <c r="O25" s="38"/>
      <c r="P25" s="41"/>
      <c r="Q25" s="41"/>
      <c r="R25" s="41"/>
      <c r="S25" s="41"/>
      <c r="T25" s="38"/>
      <c r="U25" s="68"/>
      <c r="V25" s="38"/>
      <c r="W25" s="38"/>
      <c r="X25" s="38"/>
      <c r="Y25" s="38"/>
      <c r="Z25" s="38"/>
      <c r="AA25" s="38"/>
      <c r="AB25" s="32">
        <v>606.5</v>
      </c>
      <c r="AC25" s="38">
        <v>-3.8217570570000001</v>
      </c>
      <c r="AD25" s="32">
        <v>626.5</v>
      </c>
      <c r="AE25" s="38">
        <v>-0.74461343472751462</v>
      </c>
      <c r="AF25" s="32">
        <v>605.9</v>
      </c>
      <c r="AG25" s="38">
        <v>-0.81846456048453309</v>
      </c>
      <c r="AH25" s="38">
        <v>605.9</v>
      </c>
      <c r="AI25" s="38">
        <v>-0.81846456048453309</v>
      </c>
      <c r="AJ25" s="37">
        <v>593.1</v>
      </c>
      <c r="AK25" s="38">
        <v>1.0047683923705586</v>
      </c>
    </row>
    <row r="26" spans="1:51" x14ac:dyDescent="0.4">
      <c r="A26" s="32" t="s">
        <v>40</v>
      </c>
      <c r="B26" s="84">
        <v>674.06258846000003</v>
      </c>
      <c r="C26" s="85">
        <f t="shared" si="0"/>
        <v>14.539097444350046</v>
      </c>
      <c r="D26" s="54"/>
      <c r="E26" s="54"/>
      <c r="F26" s="54"/>
      <c r="G26" s="54"/>
      <c r="H26" s="54"/>
      <c r="I26" s="54"/>
      <c r="J26" s="54"/>
      <c r="K26" s="41"/>
      <c r="L26" s="41"/>
      <c r="M26" s="41"/>
      <c r="N26" s="41"/>
      <c r="O26" s="41"/>
      <c r="P26" s="41"/>
      <c r="Q26" s="41"/>
      <c r="R26" s="41"/>
      <c r="S26" s="41"/>
      <c r="T26" s="39"/>
      <c r="U26" s="68"/>
      <c r="V26" s="39">
        <v>661.4</v>
      </c>
      <c r="W26" s="38">
        <v>12.387425658453699</v>
      </c>
      <c r="X26" s="39">
        <v>649.70000000000005</v>
      </c>
      <c r="Y26" s="38">
        <v>10.39932030586237</v>
      </c>
      <c r="Z26" s="39">
        <v>627.9</v>
      </c>
      <c r="AA26" s="38">
        <v>6.6949872557349188</v>
      </c>
      <c r="AB26" s="32">
        <v>618.70000000000005</v>
      </c>
      <c r="AC26" s="38">
        <v>2.0115416320000001</v>
      </c>
      <c r="AD26" s="32">
        <v>618.70000000000005</v>
      </c>
      <c r="AE26" s="38">
        <v>-1.24501197126895</v>
      </c>
      <c r="AF26" s="32">
        <v>612.4</v>
      </c>
      <c r="AG26" s="38">
        <v>1.0727842878362814</v>
      </c>
      <c r="AH26" s="38">
        <v>612.4</v>
      </c>
      <c r="AI26" s="38">
        <v>1.0727842878362814</v>
      </c>
      <c r="AJ26" s="37">
        <v>596.5</v>
      </c>
      <c r="AK26" s="38">
        <v>0.57325914685550927</v>
      </c>
    </row>
    <row r="27" spans="1:51" x14ac:dyDescent="0.4">
      <c r="A27" s="40" t="s">
        <v>41</v>
      </c>
      <c r="B27" s="39">
        <v>675.64525332999995</v>
      </c>
      <c r="C27" s="85">
        <f>100*(B27/B26-1)</f>
        <v>0.23479494294673664</v>
      </c>
      <c r="D27" s="54"/>
      <c r="E27" s="54"/>
      <c r="F27" s="54"/>
      <c r="G27" s="54"/>
      <c r="H27" s="54"/>
      <c r="I27" s="54"/>
      <c r="J27" s="54"/>
      <c r="K27" s="41"/>
      <c r="L27" s="41"/>
      <c r="M27" s="41"/>
      <c r="N27" s="41"/>
      <c r="O27" s="41"/>
      <c r="P27" s="41"/>
      <c r="Q27" s="41"/>
      <c r="R27" s="38">
        <v>669.03139093999994</v>
      </c>
      <c r="S27" s="41">
        <v>-0.74639916324308331</v>
      </c>
      <c r="T27" s="39">
        <v>661.9</v>
      </c>
      <c r="U27" s="68">
        <v>-1.8</v>
      </c>
      <c r="V27" s="39">
        <v>673.6</v>
      </c>
      <c r="W27" s="38">
        <v>1.8445721197460019</v>
      </c>
      <c r="X27" s="39">
        <v>631.79999999999995</v>
      </c>
      <c r="Y27" s="38">
        <v>-2.7551177466523136</v>
      </c>
      <c r="Z27" s="39">
        <v>631.79999999999995</v>
      </c>
      <c r="AA27" s="38">
        <v>0.62111801242235032</v>
      </c>
      <c r="AB27" s="32">
        <v>627.1</v>
      </c>
      <c r="AC27" s="38">
        <v>1.3576854700000001</v>
      </c>
      <c r="AD27" s="32">
        <v>627.1</v>
      </c>
      <c r="AE27" s="38">
        <v>1.3576854695328988</v>
      </c>
      <c r="AF27" s="32">
        <v>625.1</v>
      </c>
      <c r="AG27" s="38">
        <v>2.073807968647956</v>
      </c>
      <c r="AH27" s="38">
        <v>625.1</v>
      </c>
      <c r="AI27" s="38">
        <v>2.073807968647956</v>
      </c>
      <c r="AJ27" s="38"/>
      <c r="AK27" s="38"/>
    </row>
    <row r="28" spans="1:51" x14ac:dyDescent="0.4">
      <c r="A28" s="42" t="s">
        <v>42</v>
      </c>
      <c r="B28" s="39">
        <v>694.09055207999995</v>
      </c>
      <c r="C28" s="85">
        <f>100*(B28/B27-1)</f>
        <v>2.7300271346672123</v>
      </c>
      <c r="D28" s="54"/>
      <c r="E28" s="54"/>
      <c r="F28" s="54"/>
      <c r="G28" s="54"/>
      <c r="H28" s="54"/>
      <c r="I28" s="54"/>
      <c r="J28" s="54"/>
      <c r="K28" s="41"/>
      <c r="L28" s="41"/>
      <c r="M28" s="41"/>
      <c r="N28" s="41">
        <v>682.10020299999996</v>
      </c>
      <c r="O28" s="41">
        <v>0.95537556701330573</v>
      </c>
      <c r="P28" s="41">
        <v>661.95020299999999</v>
      </c>
      <c r="Q28" s="41">
        <v>-2.0269587128011635</v>
      </c>
      <c r="R28" s="68">
        <v>674.09742600000004</v>
      </c>
      <c r="S28" s="41">
        <v>0.75721933658183804</v>
      </c>
      <c r="T28" s="39">
        <v>684.1</v>
      </c>
      <c r="U28" s="68">
        <v>3.4</v>
      </c>
      <c r="V28" s="39">
        <v>684.1</v>
      </c>
      <c r="W28" s="38">
        <v>1.5587885985748118</v>
      </c>
      <c r="X28" s="39">
        <v>644.70000000000005</v>
      </c>
      <c r="Y28" s="38">
        <v>2.0417853751187209</v>
      </c>
      <c r="Z28" s="39">
        <v>644.70000000000005</v>
      </c>
      <c r="AA28" s="38">
        <v>2.0417853751187209</v>
      </c>
      <c r="AB28" s="38">
        <v>625.79999999999995</v>
      </c>
      <c r="AC28" s="38">
        <v>-0.20730345999999999</v>
      </c>
      <c r="AD28" s="38">
        <v>625.79999999999995</v>
      </c>
      <c r="AE28" s="38">
        <v>-0.20730346037315384</v>
      </c>
      <c r="AF28" s="38"/>
      <c r="AG28" s="38"/>
      <c r="AH28" s="38"/>
      <c r="AI28" s="38"/>
      <c r="AJ28" s="38"/>
      <c r="AK28" s="38"/>
    </row>
    <row r="29" spans="1:51" x14ac:dyDescent="0.4">
      <c r="A29" s="42" t="s">
        <v>43</v>
      </c>
      <c r="B29" s="39">
        <v>647.68758002000015</v>
      </c>
      <c r="C29" s="85">
        <f>100*(B29/B28-1)</f>
        <v>-6.685434907728216</v>
      </c>
      <c r="D29" s="54"/>
      <c r="E29" s="54"/>
      <c r="F29" s="54"/>
      <c r="G29" s="54"/>
      <c r="H29" s="54"/>
      <c r="I29" s="54"/>
      <c r="J29" s="54">
        <v>645.28029572000003</v>
      </c>
      <c r="K29" s="41">
        <v>-7.0322605910322356</v>
      </c>
      <c r="L29" s="41">
        <v>643.69620759999998</v>
      </c>
      <c r="M29" s="41">
        <v>-7.260485584911347</v>
      </c>
      <c r="N29" s="41">
        <v>641.80020300000001</v>
      </c>
      <c r="O29" s="41">
        <v>-5.9082228421503569</v>
      </c>
      <c r="P29" s="41">
        <v>661.95020299999999</v>
      </c>
      <c r="Q29" s="41">
        <v>0</v>
      </c>
      <c r="R29" s="38">
        <v>676.50206500000002</v>
      </c>
      <c r="S29" s="41">
        <v>0.35671980150833171</v>
      </c>
      <c r="T29" s="39">
        <v>678.2</v>
      </c>
      <c r="U29" s="68">
        <v>-0.9</v>
      </c>
      <c r="V29" s="39">
        <v>678.2</v>
      </c>
      <c r="W29" s="38">
        <v>-0.86244701067095253</v>
      </c>
      <c r="X29" s="39">
        <v>662.3</v>
      </c>
      <c r="Y29" s="38">
        <v>2.7299519156196439</v>
      </c>
      <c r="Z29" s="39">
        <v>662.3</v>
      </c>
      <c r="AA29" s="38">
        <v>2.7299519156196439</v>
      </c>
      <c r="AB29" s="38"/>
      <c r="AC29" s="38"/>
      <c r="AD29" s="38"/>
      <c r="AE29" s="38"/>
      <c r="AF29" s="38"/>
      <c r="AG29" s="38"/>
      <c r="AH29" s="38"/>
      <c r="AI29" s="38"/>
      <c r="AJ29" s="38"/>
      <c r="AK29" s="38"/>
    </row>
    <row r="30" spans="1:51" x14ac:dyDescent="0.4">
      <c r="A30" s="42" t="s">
        <v>64</v>
      </c>
      <c r="B30" s="39">
        <v>708.1</v>
      </c>
      <c r="C30" s="85">
        <f>100*(B30/B29-1)</f>
        <v>9.3274013341639872</v>
      </c>
      <c r="D30" s="54"/>
      <c r="E30" s="54"/>
      <c r="F30" s="54"/>
      <c r="G30" s="54"/>
      <c r="H30" s="86">
        <v>709.04942000000005</v>
      </c>
      <c r="I30" s="54">
        <f>(H30/B29-1)*100</f>
        <v>9.4739874397630217</v>
      </c>
      <c r="J30" s="54">
        <v>709.04942000000005</v>
      </c>
      <c r="K30" s="41">
        <v>9.8823913736350466</v>
      </c>
      <c r="L30" s="41">
        <v>698.43674299999998</v>
      </c>
      <c r="M30" s="41">
        <v>8.5040947505498501</v>
      </c>
      <c r="N30" s="41">
        <v>698.43674299999998</v>
      </c>
      <c r="O30" s="41">
        <v>8.8246372835752993</v>
      </c>
      <c r="P30" s="41">
        <v>687.74274300000002</v>
      </c>
      <c r="Q30" s="41">
        <v>3.8964471773113241</v>
      </c>
      <c r="R30" s="38">
        <v>687.74274300000002</v>
      </c>
      <c r="S30" s="41">
        <v>1.6615881283377876</v>
      </c>
      <c r="T30" s="39">
        <v>686.8</v>
      </c>
      <c r="U30" s="68">
        <v>1.3</v>
      </c>
      <c r="V30" s="39">
        <v>686.8</v>
      </c>
      <c r="W30" s="38">
        <v>1.2680625184311234</v>
      </c>
      <c r="X30" s="39"/>
      <c r="Y30" s="38"/>
      <c r="Z30" s="39"/>
      <c r="AA30" s="38"/>
      <c r="AB30" s="38"/>
      <c r="AC30" s="38"/>
      <c r="AD30" s="38"/>
      <c r="AE30" s="38"/>
      <c r="AF30" s="38"/>
      <c r="AG30" s="38"/>
      <c r="AH30" s="38"/>
      <c r="AI30" s="38"/>
      <c r="AJ30" s="38"/>
      <c r="AK30" s="38"/>
    </row>
    <row r="31" spans="1:51" x14ac:dyDescent="0.4">
      <c r="A31" s="42" t="s">
        <v>69</v>
      </c>
      <c r="B31" s="80"/>
      <c r="C31" s="85"/>
      <c r="D31" s="54">
        <v>718.05544305000001</v>
      </c>
      <c r="E31" s="54">
        <f>(D31/B30-1)*100</f>
        <v>1.4059374452760842</v>
      </c>
      <c r="F31" s="54">
        <v>709.04942000000005</v>
      </c>
      <c r="G31" s="54">
        <f>(F31/B30-1)*100</f>
        <v>0.13407993221297154</v>
      </c>
      <c r="H31" s="87">
        <v>737.588482</v>
      </c>
      <c r="I31" s="54">
        <f>(H31/H30-1)*100</f>
        <v>4.0249750151406749</v>
      </c>
      <c r="J31" s="54">
        <v>737.588482</v>
      </c>
      <c r="K31" s="41">
        <v>4.0249750151406749</v>
      </c>
      <c r="L31" s="41">
        <v>718.92655400000001</v>
      </c>
      <c r="M31" s="41">
        <v>2.9336673944142744</v>
      </c>
      <c r="N31" s="41">
        <v>718.92655400000001</v>
      </c>
      <c r="O31" s="41">
        <v>2.9336673944142744</v>
      </c>
      <c r="P31" s="41">
        <v>694.92455399999994</v>
      </c>
      <c r="Q31" s="41">
        <v>1.0442583470487987</v>
      </c>
      <c r="R31" s="38">
        <v>694.92455399999994</v>
      </c>
      <c r="S31" s="41">
        <v>1.0442583470487987</v>
      </c>
      <c r="T31" s="38"/>
      <c r="U31" s="39"/>
      <c r="V31" s="39"/>
      <c r="W31" s="38"/>
      <c r="AA31" s="40"/>
      <c r="AB31" s="39"/>
      <c r="AC31" s="38"/>
      <c r="AD31" s="38"/>
      <c r="AE31" s="38"/>
      <c r="AF31" s="38"/>
      <c r="AG31" s="38"/>
      <c r="AH31" s="38"/>
      <c r="AI31" s="38"/>
      <c r="AJ31" s="38"/>
      <c r="AK31" s="38"/>
      <c r="AL31" s="38"/>
      <c r="AM31" s="38"/>
      <c r="AN31" s="38"/>
      <c r="AO31" s="38"/>
      <c r="AP31" s="38"/>
      <c r="AQ31" s="38"/>
      <c r="AR31" s="38"/>
      <c r="AS31" s="38"/>
      <c r="AT31" s="38"/>
      <c r="AU31" s="38"/>
      <c r="AV31" s="38"/>
      <c r="AW31" s="38"/>
      <c r="AX31" s="38"/>
      <c r="AY31" s="38"/>
    </row>
    <row r="32" spans="1:51" x14ac:dyDescent="0.4">
      <c r="A32" s="42" t="s">
        <v>71</v>
      </c>
      <c r="B32" s="80"/>
      <c r="C32" s="85"/>
      <c r="D32" s="54">
        <v>769.6263276599999</v>
      </c>
      <c r="E32" s="54">
        <f>(D32/D31-1)*100</f>
        <v>7.1820198717453154</v>
      </c>
      <c r="F32" s="54">
        <v>756.11702300000002</v>
      </c>
      <c r="G32" s="54">
        <f>(F32/F31-1)*100</f>
        <v>6.6381272831447902</v>
      </c>
      <c r="H32" s="87">
        <v>756.00470700000005</v>
      </c>
      <c r="I32" s="54">
        <f t="shared" ref="I32:I33" si="1">(H32/H31-1)*100</f>
        <v>2.4968156972928535</v>
      </c>
      <c r="J32" s="54">
        <v>756.00470700000005</v>
      </c>
      <c r="K32" s="41">
        <v>2.4968156972928535</v>
      </c>
      <c r="L32" s="41">
        <v>737.56897400000003</v>
      </c>
      <c r="M32" s="41">
        <v>2.5930910322168987</v>
      </c>
      <c r="N32" s="41">
        <v>737.56897400000003</v>
      </c>
      <c r="O32" s="41">
        <v>2.5930910322168987</v>
      </c>
      <c r="P32" s="41"/>
      <c r="Q32" s="41"/>
      <c r="R32" s="38"/>
      <c r="S32" s="41"/>
      <c r="T32" s="38"/>
      <c r="U32" s="39"/>
      <c r="V32" s="39"/>
      <c r="W32" s="38"/>
      <c r="AA32" s="40"/>
      <c r="AB32" s="39"/>
      <c r="AC32" s="38"/>
      <c r="AD32" s="38"/>
      <c r="AE32" s="38"/>
      <c r="AF32" s="38"/>
      <c r="AG32" s="38"/>
      <c r="AH32" s="38"/>
      <c r="AI32" s="38"/>
      <c r="AJ32" s="38"/>
      <c r="AK32" s="38"/>
      <c r="AL32" s="38"/>
      <c r="AM32" s="38"/>
      <c r="AN32" s="38"/>
      <c r="AO32" s="38"/>
      <c r="AP32" s="38"/>
      <c r="AQ32" s="38"/>
      <c r="AR32" s="38"/>
      <c r="AS32" s="38"/>
      <c r="AT32" s="38"/>
      <c r="AU32" s="38"/>
      <c r="AV32" s="38"/>
      <c r="AW32" s="38"/>
      <c r="AX32" s="38"/>
      <c r="AY32" s="38"/>
    </row>
    <row r="33" spans="1:51" x14ac:dyDescent="0.4">
      <c r="A33" s="42" t="s">
        <v>75</v>
      </c>
      <c r="B33" s="80"/>
      <c r="C33" s="85"/>
      <c r="D33" s="54">
        <v>798.44143101999998</v>
      </c>
      <c r="E33" s="54">
        <f t="shared" ref="E33:E35" si="2">(D33/D32-1)*100</f>
        <v>3.7440381551928636</v>
      </c>
      <c r="F33" s="54">
        <v>775.33746999999994</v>
      </c>
      <c r="G33" s="54">
        <f t="shared" ref="G33:G34" si="3">(F33/F32-1)*100</f>
        <v>2.5419936881913019</v>
      </c>
      <c r="H33" s="87">
        <v>775.87454400000001</v>
      </c>
      <c r="I33" s="54">
        <f t="shared" si="1"/>
        <v>2.6282689533571935</v>
      </c>
      <c r="J33" s="54">
        <v>775.87454400000001</v>
      </c>
      <c r="K33" s="41">
        <v>2.6282689533571935</v>
      </c>
      <c r="L33" s="41"/>
      <c r="M33" s="41"/>
      <c r="N33" s="41"/>
      <c r="O33" s="41"/>
      <c r="P33" s="41"/>
      <c r="Q33" s="41"/>
      <c r="R33" s="38"/>
      <c r="S33" s="41"/>
      <c r="T33" s="38"/>
      <c r="U33" s="39"/>
      <c r="V33" s="39"/>
      <c r="W33" s="38"/>
      <c r="AA33" s="40"/>
      <c r="AB33" s="39"/>
      <c r="AC33" s="38"/>
      <c r="AD33" s="38"/>
      <c r="AE33" s="38"/>
      <c r="AF33" s="38"/>
      <c r="AG33" s="38"/>
      <c r="AH33" s="38"/>
      <c r="AI33" s="38"/>
      <c r="AJ33" s="38"/>
      <c r="AK33" s="38"/>
      <c r="AL33" s="38"/>
      <c r="AM33" s="38"/>
      <c r="AN33" s="38"/>
      <c r="AO33" s="38"/>
      <c r="AP33" s="38"/>
      <c r="AQ33" s="38"/>
      <c r="AR33" s="38"/>
      <c r="AS33" s="38"/>
      <c r="AT33" s="38"/>
      <c r="AU33" s="38"/>
      <c r="AV33" s="38"/>
      <c r="AW33" s="38"/>
      <c r="AX33" s="38"/>
      <c r="AY33" s="38"/>
    </row>
    <row r="34" spans="1:51" x14ac:dyDescent="0.4">
      <c r="A34" s="42" t="s">
        <v>77</v>
      </c>
      <c r="B34" s="80"/>
      <c r="C34" s="85"/>
      <c r="D34" s="54">
        <v>805.31097777999992</v>
      </c>
      <c r="E34" s="54">
        <f t="shared" si="2"/>
        <v>0.86036952656929344</v>
      </c>
      <c r="F34" s="54">
        <v>782.69829900000002</v>
      </c>
      <c r="G34" s="54">
        <f t="shared" si="3"/>
        <v>0.9493709880937562</v>
      </c>
      <c r="H34" s="87"/>
      <c r="I34" s="54"/>
      <c r="J34" s="54"/>
      <c r="K34" s="41"/>
      <c r="L34" s="41"/>
      <c r="M34" s="41"/>
      <c r="N34" s="41"/>
      <c r="O34" s="41"/>
      <c r="P34" s="41"/>
      <c r="Q34" s="41"/>
      <c r="R34" s="38"/>
      <c r="S34" s="41"/>
      <c r="T34" s="38"/>
      <c r="U34" s="39"/>
      <c r="V34" s="39"/>
      <c r="W34" s="38"/>
      <c r="AA34" s="40"/>
      <c r="AB34" s="39"/>
      <c r="AC34" s="38"/>
      <c r="AD34" s="38"/>
      <c r="AE34" s="38"/>
      <c r="AF34" s="38"/>
      <c r="AG34" s="38"/>
      <c r="AH34" s="38"/>
      <c r="AI34" s="38"/>
      <c r="AJ34" s="38"/>
      <c r="AK34" s="38"/>
      <c r="AL34" s="38"/>
      <c r="AM34" s="38"/>
      <c r="AN34" s="38"/>
      <c r="AO34" s="38"/>
      <c r="AP34" s="38"/>
      <c r="AQ34" s="38"/>
      <c r="AR34" s="38"/>
      <c r="AS34" s="38"/>
      <c r="AT34" s="38"/>
      <c r="AU34" s="38"/>
      <c r="AV34" s="38"/>
      <c r="AW34" s="38"/>
      <c r="AX34" s="38"/>
      <c r="AY34" s="38"/>
    </row>
    <row r="35" spans="1:51" ht="14.25" customHeight="1" thickBot="1" x14ac:dyDescent="0.45">
      <c r="A35" s="43" t="s">
        <v>84</v>
      </c>
      <c r="B35" s="58"/>
      <c r="C35" s="65"/>
      <c r="D35" s="82">
        <v>806.76624231000005</v>
      </c>
      <c r="E35" s="97">
        <f t="shared" si="2"/>
        <v>0.18070839342236855</v>
      </c>
      <c r="F35" s="82"/>
      <c r="G35" s="82"/>
      <c r="H35" s="82"/>
      <c r="I35" s="82"/>
      <c r="J35" s="82"/>
      <c r="K35" s="82"/>
      <c r="L35" s="58"/>
      <c r="M35" s="82"/>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row>
    <row r="36" spans="1:51" x14ac:dyDescent="0.4">
      <c r="B36" s="13" t="s">
        <v>44</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13"/>
      <c r="AI36" s="27"/>
      <c r="AJ36" s="13"/>
      <c r="AK36" s="13"/>
    </row>
    <row r="37" spans="1:51" x14ac:dyDescent="0.4">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4"/>
      <c r="AI37" s="45"/>
      <c r="AJ37" s="44"/>
      <c r="AK37" s="44"/>
    </row>
    <row r="38" spans="1:51" x14ac:dyDescent="0.4">
      <c r="B38" s="46"/>
      <c r="AH38" s="32"/>
      <c r="AJ38" s="32"/>
      <c r="AK38" s="32"/>
    </row>
    <row r="39" spans="1:51" x14ac:dyDescent="0.4">
      <c r="B39" s="35"/>
      <c r="AH39" s="32"/>
      <c r="AJ39" s="32"/>
      <c r="AK39" s="32"/>
    </row>
    <row r="40" spans="1:51" x14ac:dyDescent="0.4">
      <c r="B40" s="35"/>
      <c r="AH40" s="32"/>
      <c r="AJ40" s="32"/>
      <c r="AK40" s="32"/>
    </row>
    <row r="41" spans="1:51" x14ac:dyDescent="0.4">
      <c r="B41" s="35"/>
      <c r="AH41" s="32"/>
      <c r="AJ41" s="32"/>
      <c r="AK41" s="32"/>
    </row>
    <row r="42" spans="1:51" x14ac:dyDescent="0.4">
      <c r="C42" s="32"/>
      <c r="D42" s="32"/>
      <c r="E42" s="32"/>
      <c r="J42" s="32"/>
      <c r="K42" s="32"/>
      <c r="L42" s="32"/>
      <c r="M42" s="32"/>
      <c r="N42" s="32"/>
      <c r="O42" s="32"/>
      <c r="P42" s="32"/>
      <c r="Q42" s="32"/>
      <c r="AH42" s="32"/>
      <c r="AJ42" s="32"/>
      <c r="AK42" s="32"/>
    </row>
    <row r="43" spans="1:51" hidden="1" x14ac:dyDescent="0.4">
      <c r="C43" s="32"/>
      <c r="D43" s="32"/>
      <c r="E43" s="32"/>
      <c r="F43" s="32"/>
      <c r="G43" s="32"/>
      <c r="H43" s="32"/>
      <c r="I43" s="32"/>
      <c r="J43" s="32"/>
      <c r="K43" s="32"/>
      <c r="L43" s="32"/>
      <c r="M43" s="32"/>
      <c r="N43" s="32"/>
      <c r="O43" s="32"/>
      <c r="P43" s="32"/>
      <c r="Q43" s="32"/>
      <c r="R43" s="32"/>
      <c r="S43" s="32"/>
      <c r="AH43" s="32"/>
      <c r="AJ43" s="32"/>
      <c r="AK43" s="32"/>
    </row>
    <row r="44" spans="1:51" hidden="1" x14ac:dyDescent="0.4">
      <c r="C44" s="32"/>
      <c r="D44" s="32"/>
      <c r="E44" s="32"/>
      <c r="F44" s="32"/>
      <c r="G44" s="32"/>
      <c r="H44" s="32"/>
      <c r="I44" s="32"/>
      <c r="J44" s="32"/>
      <c r="K44" s="32"/>
      <c r="L44" s="32"/>
      <c r="M44" s="32"/>
      <c r="N44" s="32"/>
      <c r="O44" s="32"/>
      <c r="P44" s="32"/>
      <c r="Q44" s="32"/>
      <c r="R44" s="32"/>
      <c r="S44" s="32"/>
      <c r="AH44" s="32"/>
      <c r="AJ44" s="32"/>
      <c r="AK44" s="32"/>
    </row>
    <row r="45" spans="1:51" hidden="1" x14ac:dyDescent="0.4">
      <c r="C45" s="32"/>
      <c r="D45" s="32"/>
      <c r="E45" s="32"/>
      <c r="F45" s="32"/>
      <c r="G45" s="32"/>
      <c r="H45" s="32"/>
      <c r="I45" s="32"/>
      <c r="J45" s="32"/>
      <c r="K45" s="32"/>
      <c r="L45" s="32"/>
      <c r="M45" s="32"/>
      <c r="N45" s="32"/>
      <c r="O45" s="32"/>
      <c r="P45" s="32"/>
      <c r="Q45" s="32"/>
      <c r="R45" s="32"/>
      <c r="S45" s="32"/>
      <c r="AH45" s="32"/>
      <c r="AJ45" s="32"/>
      <c r="AK45" s="32"/>
    </row>
    <row r="46" spans="1:51" hidden="1" x14ac:dyDescent="0.4">
      <c r="C46" s="32"/>
      <c r="D46" s="32"/>
      <c r="E46" s="32"/>
      <c r="F46" s="32"/>
      <c r="G46" s="32"/>
      <c r="H46" s="32"/>
      <c r="I46" s="32"/>
      <c r="J46" s="32"/>
      <c r="K46" s="32"/>
      <c r="L46" s="32"/>
      <c r="M46" s="32"/>
      <c r="N46" s="32"/>
      <c r="O46" s="32"/>
      <c r="P46" s="32"/>
      <c r="Q46" s="32"/>
      <c r="R46" s="32"/>
      <c r="S46" s="32"/>
      <c r="AH46" s="32"/>
      <c r="AJ46" s="32"/>
      <c r="AK46" s="32"/>
    </row>
    <row r="47" spans="1:51" hidden="1" x14ac:dyDescent="0.4">
      <c r="C47" s="32"/>
      <c r="D47" s="32"/>
      <c r="E47" s="32"/>
      <c r="F47" s="32"/>
      <c r="G47" s="32"/>
      <c r="H47" s="32"/>
      <c r="I47" s="32"/>
      <c r="J47" s="32"/>
      <c r="K47" s="32"/>
      <c r="L47" s="32"/>
      <c r="M47" s="32"/>
      <c r="N47" s="32"/>
      <c r="O47" s="32"/>
      <c r="P47" s="32"/>
      <c r="Q47" s="32"/>
      <c r="R47" s="32"/>
      <c r="S47" s="32"/>
      <c r="AH47" s="32"/>
      <c r="AJ47" s="32"/>
      <c r="AK47" s="32"/>
    </row>
    <row r="48" spans="1:51" hidden="1" x14ac:dyDescent="0.4">
      <c r="C48" s="32"/>
      <c r="D48" s="32"/>
      <c r="E48" s="32"/>
      <c r="F48" s="32"/>
      <c r="G48" s="32"/>
      <c r="H48" s="32"/>
      <c r="I48" s="32"/>
      <c r="J48" s="32"/>
      <c r="K48" s="32"/>
      <c r="L48" s="32"/>
      <c r="M48" s="32"/>
      <c r="N48" s="32"/>
      <c r="O48" s="32"/>
      <c r="P48" s="32"/>
      <c r="Q48" s="32"/>
      <c r="R48" s="32"/>
      <c r="S48" s="32"/>
      <c r="AH48" s="32"/>
      <c r="AJ48" s="32"/>
      <c r="AK48" s="32"/>
    </row>
    <row r="49" spans="2:37" hidden="1" x14ac:dyDescent="0.4">
      <c r="C49" s="32"/>
      <c r="D49" s="32"/>
      <c r="E49" s="32"/>
      <c r="F49" s="32"/>
      <c r="G49" s="32"/>
      <c r="H49" s="32"/>
      <c r="I49" s="32"/>
      <c r="J49" s="32"/>
      <c r="K49" s="32"/>
      <c r="L49" s="32"/>
      <c r="M49" s="32"/>
      <c r="N49" s="32"/>
      <c r="O49" s="32"/>
      <c r="P49" s="32"/>
      <c r="Q49" s="32"/>
      <c r="R49" s="32"/>
      <c r="S49" s="32"/>
      <c r="AH49" s="32"/>
      <c r="AJ49" s="32"/>
      <c r="AK49" s="32"/>
    </row>
    <row r="50" spans="2:37" hidden="1" x14ac:dyDescent="0.4">
      <c r="C50" s="32"/>
      <c r="D50" s="32"/>
      <c r="E50" s="32"/>
      <c r="F50" s="32"/>
      <c r="G50" s="32"/>
      <c r="H50" s="32"/>
      <c r="I50" s="32"/>
      <c r="J50" s="32"/>
      <c r="K50" s="32"/>
      <c r="L50" s="32"/>
      <c r="M50" s="32"/>
      <c r="N50" s="32"/>
      <c r="O50" s="32"/>
      <c r="P50" s="32"/>
      <c r="Q50" s="32"/>
      <c r="R50" s="32"/>
      <c r="S50" s="32"/>
      <c r="AH50" s="32"/>
      <c r="AJ50" s="32"/>
      <c r="AK50" s="32"/>
    </row>
    <row r="51" spans="2:37" hidden="1" x14ac:dyDescent="0.4">
      <c r="C51" s="32"/>
      <c r="D51" s="32"/>
      <c r="E51" s="32"/>
      <c r="F51" s="32"/>
      <c r="G51" s="32"/>
      <c r="H51" s="32"/>
      <c r="I51" s="32"/>
      <c r="J51" s="32"/>
      <c r="K51" s="32"/>
      <c r="L51" s="32"/>
      <c r="M51" s="32"/>
      <c r="N51" s="32"/>
      <c r="O51" s="32"/>
      <c r="P51" s="32"/>
      <c r="Q51" s="32"/>
      <c r="R51" s="32"/>
      <c r="S51" s="32"/>
      <c r="AH51" s="32"/>
      <c r="AJ51" s="32"/>
      <c r="AK51" s="32"/>
    </row>
    <row r="52" spans="2:37" hidden="1" x14ac:dyDescent="0.4">
      <c r="C52" s="32"/>
      <c r="D52" s="32"/>
      <c r="E52" s="32"/>
      <c r="F52" s="32"/>
      <c r="G52" s="32"/>
      <c r="H52" s="32"/>
      <c r="I52" s="32"/>
      <c r="J52" s="32"/>
      <c r="K52" s="32"/>
      <c r="L52" s="32"/>
      <c r="M52" s="32"/>
      <c r="N52" s="32"/>
      <c r="O52" s="32"/>
      <c r="P52" s="32"/>
      <c r="Q52" s="32"/>
      <c r="R52" s="32"/>
      <c r="S52" s="32"/>
      <c r="AH52" s="32"/>
      <c r="AJ52" s="32"/>
      <c r="AK52" s="32"/>
    </row>
    <row r="53" spans="2:37" hidden="1" x14ac:dyDescent="0.4">
      <c r="C53" s="32"/>
      <c r="D53" s="32"/>
      <c r="E53" s="32"/>
      <c r="F53" s="32"/>
      <c r="G53" s="32"/>
      <c r="H53" s="32"/>
      <c r="I53" s="32"/>
      <c r="J53" s="32"/>
      <c r="K53" s="32"/>
      <c r="L53" s="32"/>
      <c r="M53" s="32"/>
      <c r="N53" s="32"/>
      <c r="O53" s="32"/>
      <c r="P53" s="32"/>
      <c r="Q53" s="32"/>
      <c r="R53" s="32"/>
      <c r="S53" s="32"/>
      <c r="AH53" s="32"/>
      <c r="AJ53" s="32"/>
      <c r="AK53" s="32"/>
    </row>
    <row r="54" spans="2:37" hidden="1" x14ac:dyDescent="0.4">
      <c r="C54" s="32"/>
      <c r="D54" s="32"/>
      <c r="E54" s="32"/>
      <c r="F54" s="32"/>
      <c r="G54" s="32"/>
      <c r="H54" s="32"/>
      <c r="I54" s="32"/>
      <c r="J54" s="32"/>
      <c r="K54" s="32"/>
      <c r="L54" s="32"/>
      <c r="M54" s="32"/>
      <c r="N54" s="32"/>
      <c r="O54" s="32"/>
      <c r="P54" s="32"/>
      <c r="Q54" s="32"/>
      <c r="R54" s="32"/>
      <c r="S54" s="32"/>
      <c r="AH54" s="32"/>
      <c r="AJ54" s="32"/>
      <c r="AK54" s="32"/>
    </row>
    <row r="55" spans="2:37" hidden="1" x14ac:dyDescent="0.4">
      <c r="C55" s="32"/>
      <c r="D55" s="32"/>
      <c r="E55" s="32"/>
      <c r="F55" s="32"/>
      <c r="G55" s="32"/>
      <c r="H55" s="32"/>
      <c r="I55" s="32"/>
      <c r="J55" s="32"/>
      <c r="K55" s="32"/>
      <c r="L55" s="32"/>
      <c r="M55" s="32"/>
      <c r="N55" s="32"/>
      <c r="O55" s="32"/>
      <c r="P55" s="32"/>
      <c r="Q55" s="32"/>
      <c r="R55" s="32"/>
      <c r="S55" s="32"/>
      <c r="AH55" s="32"/>
      <c r="AJ55" s="32"/>
      <c r="AK55" s="32"/>
    </row>
    <row r="56" spans="2:37" hidden="1" x14ac:dyDescent="0.4">
      <c r="B56" s="32"/>
      <c r="C56" s="32"/>
      <c r="D56" s="32"/>
      <c r="E56" s="32"/>
      <c r="F56" s="32"/>
      <c r="G56" s="32"/>
      <c r="H56" s="32"/>
      <c r="I56" s="32"/>
      <c r="J56" s="32"/>
      <c r="K56" s="32"/>
      <c r="L56" s="32"/>
      <c r="M56" s="32"/>
      <c r="N56" s="32"/>
      <c r="O56" s="32"/>
      <c r="P56" s="32"/>
      <c r="Q56" s="32"/>
      <c r="R56" s="32"/>
      <c r="S56" s="32"/>
      <c r="AH56" s="32"/>
      <c r="AJ56" s="32"/>
      <c r="AK56" s="32"/>
    </row>
    <row r="57" spans="2:37" ht="0" hidden="1" customHeight="1" x14ac:dyDescent="0.4">
      <c r="F57" s="32"/>
      <c r="G57" s="32"/>
      <c r="H57" s="32"/>
      <c r="I57" s="32"/>
      <c r="R57" s="32"/>
      <c r="S57" s="32"/>
    </row>
    <row r="58" spans="2:37" hidden="1" x14ac:dyDescent="0.4"/>
    <row r="59" spans="2:37" hidden="1" x14ac:dyDescent="0.4"/>
    <row r="60" spans="2:37" hidden="1" x14ac:dyDescent="0.4"/>
    <row r="61" spans="2:37" hidden="1" x14ac:dyDescent="0.4"/>
    <row r="62" spans="2:37" hidden="1" x14ac:dyDescent="0.4"/>
    <row r="63" spans="2:37" hidden="1" x14ac:dyDescent="0.4"/>
    <row r="64" spans="2:37" hidden="1" x14ac:dyDescent="0.4"/>
    <row r="65" hidden="1" x14ac:dyDescent="0.4"/>
    <row r="66" x14ac:dyDescent="0.4"/>
  </sheetData>
  <pageMargins left="0.7" right="0.7" top="0.75" bottom="0.75" header="0.3" footer="0.3"/>
  <pageSetup paperSize="9" scale="44"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B66"/>
  <sheetViews>
    <sheetView showGridLines="0" workbookViewId="0">
      <pane xSplit="1" ySplit="6" topLeftCell="B25" activePane="bottomRight" state="frozen"/>
      <selection activeCell="D30" sqref="D30:E33"/>
      <selection pane="topRight" activeCell="D30" sqref="D30:E33"/>
      <selection pane="bottomLeft" activeCell="D30" sqref="D30:E33"/>
      <selection pane="bottomRight" activeCell="D35" sqref="D35"/>
    </sheetView>
  </sheetViews>
  <sheetFormatPr defaultColWidth="0" defaultRowHeight="13.15" zeroHeight="1" x14ac:dyDescent="0.4"/>
  <cols>
    <col min="1" max="1" width="7.59765625" style="32" bestFit="1" customWidth="1"/>
    <col min="2" max="2" width="12.86328125" style="47" customWidth="1"/>
    <col min="3" max="4" width="7.3984375" style="34" customWidth="1"/>
    <col min="5" max="5" width="11" style="34" customWidth="1"/>
    <col min="6" max="6" width="14.59765625" style="34" customWidth="1"/>
    <col min="7" max="7" width="11.86328125" style="34" customWidth="1"/>
    <col min="8" max="8" width="13.3984375" style="34" customWidth="1"/>
    <col min="9" max="9" width="7.3984375" style="34" customWidth="1"/>
    <col min="10" max="10" width="12.59765625" style="34" bestFit="1" customWidth="1"/>
    <col min="11" max="11" width="7.3984375" style="34" customWidth="1"/>
    <col min="12" max="12" width="12.3984375" style="34" bestFit="1" customWidth="1"/>
    <col min="13" max="13" width="7.3984375" style="34" customWidth="1"/>
    <col min="14" max="14" width="12.3984375" style="34" bestFit="1" customWidth="1"/>
    <col min="15" max="15" width="7.3984375" style="34" customWidth="1"/>
    <col min="16" max="16" width="13" style="34" customWidth="1"/>
    <col min="17" max="17" width="7.3984375" style="34" customWidth="1"/>
    <col min="18" max="18" width="12.73046875" style="34" customWidth="1"/>
    <col min="19" max="19" width="7.3984375" style="34" customWidth="1"/>
    <col min="20" max="20" width="12.73046875" style="32" customWidth="1"/>
    <col min="21" max="21" width="5.86328125" style="32" customWidth="1"/>
    <col min="22" max="22" width="12.86328125" style="32" customWidth="1"/>
    <col min="23" max="23" width="5.3984375" style="32" customWidth="1"/>
    <col min="24" max="24" width="12.86328125" style="32" customWidth="1"/>
    <col min="25" max="25" width="5.3984375" style="32" customWidth="1"/>
    <col min="26" max="26" width="7.59765625" style="32" bestFit="1" customWidth="1"/>
    <col min="27" max="27" width="5.3984375" style="32" customWidth="1"/>
    <col min="28" max="28" width="12.86328125" style="32" customWidth="1"/>
    <col min="29" max="29" width="5.3984375" style="32" customWidth="1"/>
    <col min="30" max="30" width="12.86328125" style="32" customWidth="1"/>
    <col min="31" max="31" width="5.3984375" style="32" customWidth="1"/>
    <col min="32" max="32" width="12.86328125" style="32" customWidth="1"/>
    <col min="33" max="33" width="5.3984375" style="32" customWidth="1"/>
    <col min="34" max="34" width="12.86328125" style="32" customWidth="1"/>
    <col min="35" max="35" width="5.3984375" style="32" customWidth="1"/>
    <col min="36" max="36" width="12.86328125" style="47" customWidth="1"/>
    <col min="37" max="37" width="5.3984375" style="32" customWidth="1"/>
    <col min="38" max="38" width="12.86328125" style="47" customWidth="1"/>
    <col min="39" max="39" width="5.3984375" style="32" customWidth="1"/>
    <col min="40" max="40" width="12.86328125" style="47" customWidth="1"/>
    <col min="41" max="41" width="5.3984375" style="32" customWidth="1"/>
    <col min="42" max="42" width="12.86328125" style="47" customWidth="1"/>
    <col min="43" max="43" width="5.3984375" style="32" customWidth="1"/>
    <col min="44" max="44" width="12.86328125" style="47" customWidth="1"/>
    <col min="45" max="45" width="5.3984375" style="32" customWidth="1"/>
    <col min="46" max="46" width="12.86328125" style="47" customWidth="1"/>
    <col min="47" max="47" width="5.3984375" style="32" customWidth="1"/>
    <col min="48" max="48" width="12.86328125" style="47" customWidth="1"/>
    <col min="49" max="49" width="5.3984375" style="32" customWidth="1"/>
    <col min="50" max="50" width="12.86328125" style="47" customWidth="1"/>
    <col min="51" max="51" width="5.3984375" style="32" customWidth="1"/>
    <col min="52" max="52" width="2.1328125" style="32" customWidth="1"/>
    <col min="53" max="54" width="0" style="32" hidden="1" customWidth="1"/>
    <col min="55" max="16384" width="9.1328125" style="32" hidden="1"/>
  </cols>
  <sheetData>
    <row r="1" spans="1:51" x14ac:dyDescent="0.4">
      <c r="B1" s="33" t="s">
        <v>18</v>
      </c>
      <c r="AJ1" s="32"/>
      <c r="AL1" s="32"/>
      <c r="AN1" s="32"/>
      <c r="AP1" s="32"/>
      <c r="AR1" s="32"/>
      <c r="AT1" s="32"/>
      <c r="AV1" s="32"/>
      <c r="AX1" s="32"/>
    </row>
    <row r="2" spans="1:51" x14ac:dyDescent="0.4">
      <c r="B2" s="15" t="str">
        <f>Overview!B2</f>
        <v>Budget 2021-22</v>
      </c>
      <c r="AJ2" s="32"/>
      <c r="AL2" s="32"/>
      <c r="AN2" s="32"/>
      <c r="AP2" s="32"/>
      <c r="AR2" s="32"/>
      <c r="AT2" s="32"/>
      <c r="AV2" s="32"/>
      <c r="AX2" s="32"/>
    </row>
    <row r="3" spans="1:51" x14ac:dyDescent="0.4">
      <c r="B3" s="35"/>
      <c r="AJ3" s="32"/>
      <c r="AL3" s="32"/>
      <c r="AN3" s="32"/>
      <c r="AP3" s="32"/>
      <c r="AR3" s="32"/>
      <c r="AT3" s="32"/>
      <c r="AV3" s="32"/>
      <c r="AX3" s="32"/>
    </row>
    <row r="4" spans="1:51" x14ac:dyDescent="0.4">
      <c r="A4" s="16"/>
      <c r="B4" s="17" t="s">
        <v>46</v>
      </c>
      <c r="C4" s="62"/>
      <c r="D4" s="73" t="s">
        <v>47</v>
      </c>
      <c r="E4" s="73"/>
      <c r="F4" s="75"/>
      <c r="G4" s="75"/>
      <c r="H4" s="75"/>
      <c r="I4" s="73"/>
      <c r="J4" s="73"/>
      <c r="K4" s="73"/>
      <c r="L4" s="73"/>
      <c r="M4" s="73"/>
      <c r="N4" s="73"/>
      <c r="O4" s="73"/>
      <c r="P4" s="73"/>
      <c r="Q4" s="73"/>
      <c r="R4" s="75"/>
      <c r="S4" s="73"/>
      <c r="T4" s="20"/>
      <c r="U4" s="69"/>
      <c r="V4" s="19"/>
      <c r="W4" s="20"/>
      <c r="X4" s="20"/>
      <c r="Y4" s="20"/>
      <c r="Z4" s="20"/>
      <c r="AA4" s="20"/>
      <c r="AB4" s="20"/>
      <c r="AC4" s="20"/>
      <c r="AD4" s="20"/>
      <c r="AE4" s="20"/>
      <c r="AF4" s="20"/>
      <c r="AG4" s="20"/>
      <c r="AH4" s="20"/>
      <c r="AI4" s="20"/>
      <c r="AJ4" s="16"/>
      <c r="AK4" s="20"/>
      <c r="AL4" s="16"/>
      <c r="AM4" s="20"/>
      <c r="AN4" s="16"/>
      <c r="AO4" s="20"/>
      <c r="AP4" s="16"/>
      <c r="AQ4" s="20"/>
      <c r="AR4" s="16"/>
      <c r="AS4" s="20"/>
      <c r="AT4" s="16"/>
      <c r="AU4" s="20"/>
      <c r="AV4" s="16"/>
      <c r="AW4" s="20"/>
      <c r="AX4" s="16"/>
      <c r="AY4" s="20"/>
    </row>
    <row r="5" spans="1:51" s="36" customFormat="1" ht="26.25" x14ac:dyDescent="0.4">
      <c r="A5" s="21"/>
      <c r="B5" s="22" t="s">
        <v>48</v>
      </c>
      <c r="C5" s="63" t="s">
        <v>49</v>
      </c>
      <c r="D5" s="74" t="s">
        <v>83</v>
      </c>
      <c r="E5" s="74"/>
      <c r="F5" s="74" t="s">
        <v>78</v>
      </c>
      <c r="G5" s="74"/>
      <c r="H5" s="74" t="s">
        <v>80</v>
      </c>
      <c r="I5" s="74"/>
      <c r="J5" s="74" t="s">
        <v>74</v>
      </c>
      <c r="K5" s="74"/>
      <c r="L5" s="74" t="s">
        <v>73</v>
      </c>
      <c r="M5" s="74"/>
      <c r="N5" s="74" t="s">
        <v>72</v>
      </c>
      <c r="O5" s="74"/>
      <c r="P5" s="74" t="s">
        <v>70</v>
      </c>
      <c r="Q5" s="74"/>
      <c r="R5" s="74" t="s">
        <v>68</v>
      </c>
      <c r="S5" s="74"/>
      <c r="T5" s="61" t="s">
        <v>67</v>
      </c>
      <c r="U5" s="70"/>
      <c r="V5" s="24" t="s">
        <v>63</v>
      </c>
      <c r="W5" s="25"/>
      <c r="X5" s="25" t="s">
        <v>9</v>
      </c>
      <c r="Y5" s="25"/>
      <c r="Z5" s="25" t="s">
        <v>50</v>
      </c>
      <c r="AA5" s="25"/>
      <c r="AB5" s="25" t="s">
        <v>51</v>
      </c>
      <c r="AC5" s="25"/>
      <c r="AD5" s="25" t="s">
        <v>52</v>
      </c>
      <c r="AE5" s="25"/>
      <c r="AF5" s="25" t="s">
        <v>53</v>
      </c>
      <c r="AG5" s="25"/>
      <c r="AH5" s="25" t="s">
        <v>54</v>
      </c>
      <c r="AI5" s="25"/>
      <c r="AJ5" s="26" t="s">
        <v>55</v>
      </c>
      <c r="AK5" s="25"/>
      <c r="AL5" s="26" t="s">
        <v>56</v>
      </c>
      <c r="AM5" s="25"/>
      <c r="AN5" s="26" t="s">
        <v>57</v>
      </c>
      <c r="AO5" s="25"/>
      <c r="AP5" s="26" t="s">
        <v>58</v>
      </c>
      <c r="AQ5" s="25"/>
      <c r="AR5" s="26" t="s">
        <v>59</v>
      </c>
      <c r="AS5" s="25"/>
      <c r="AT5" s="26" t="s">
        <v>60</v>
      </c>
      <c r="AU5" s="25"/>
      <c r="AV5" s="26" t="s">
        <v>61</v>
      </c>
      <c r="AW5" s="25"/>
      <c r="AX5" s="26" t="s">
        <v>62</v>
      </c>
      <c r="AY5" s="25"/>
    </row>
    <row r="6" spans="1:51" s="36" customFormat="1" x14ac:dyDescent="0.4">
      <c r="A6" s="21"/>
      <c r="B6" s="22" t="s">
        <v>19</v>
      </c>
      <c r="C6" s="63" t="s">
        <v>20</v>
      </c>
      <c r="D6" s="74" t="s">
        <v>19</v>
      </c>
      <c r="E6" s="74" t="s">
        <v>20</v>
      </c>
      <c r="F6" s="74" t="s">
        <v>19</v>
      </c>
      <c r="G6" s="74" t="s">
        <v>20</v>
      </c>
      <c r="H6" s="74" t="s">
        <v>19</v>
      </c>
      <c r="I6" s="74" t="s">
        <v>20</v>
      </c>
      <c r="J6" s="74" t="s">
        <v>19</v>
      </c>
      <c r="K6" s="74" t="s">
        <v>20</v>
      </c>
      <c r="L6" s="23" t="s">
        <v>19</v>
      </c>
      <c r="M6" s="25" t="s">
        <v>20</v>
      </c>
      <c r="N6" s="23" t="s">
        <v>19</v>
      </c>
      <c r="O6" s="25" t="s">
        <v>20</v>
      </c>
      <c r="P6" s="23" t="s">
        <v>19</v>
      </c>
      <c r="Q6" s="25" t="s">
        <v>20</v>
      </c>
      <c r="R6" s="23" t="s">
        <v>19</v>
      </c>
      <c r="S6" s="25" t="s">
        <v>20</v>
      </c>
      <c r="T6" s="25" t="s">
        <v>19</v>
      </c>
      <c r="U6" s="70" t="s">
        <v>20</v>
      </c>
      <c r="V6" s="24" t="s">
        <v>19</v>
      </c>
      <c r="W6" s="25" t="s">
        <v>20</v>
      </c>
      <c r="X6" s="25" t="s">
        <v>19</v>
      </c>
      <c r="Y6" s="25" t="s">
        <v>20</v>
      </c>
      <c r="Z6" s="25" t="s">
        <v>19</v>
      </c>
      <c r="AA6" s="25" t="s">
        <v>20</v>
      </c>
      <c r="AB6" s="25" t="s">
        <v>19</v>
      </c>
      <c r="AC6" s="25" t="s">
        <v>20</v>
      </c>
      <c r="AD6" s="25" t="s">
        <v>19</v>
      </c>
      <c r="AE6" s="25" t="s">
        <v>20</v>
      </c>
      <c r="AF6" s="25" t="s">
        <v>19</v>
      </c>
      <c r="AG6" s="25" t="s">
        <v>20</v>
      </c>
      <c r="AH6" s="25" t="s">
        <v>19</v>
      </c>
      <c r="AI6" s="25" t="s">
        <v>20</v>
      </c>
      <c r="AJ6" s="26" t="s">
        <v>19</v>
      </c>
      <c r="AK6" s="25" t="s">
        <v>20</v>
      </c>
      <c r="AL6" s="26" t="s">
        <v>19</v>
      </c>
      <c r="AM6" s="25" t="s">
        <v>20</v>
      </c>
      <c r="AN6" s="26" t="s">
        <v>19</v>
      </c>
      <c r="AO6" s="25" t="s">
        <v>20</v>
      </c>
      <c r="AP6" s="26" t="s">
        <v>19</v>
      </c>
      <c r="AQ6" s="25" t="s">
        <v>20</v>
      </c>
      <c r="AR6" s="26" t="s">
        <v>19</v>
      </c>
      <c r="AS6" s="25" t="s">
        <v>20</v>
      </c>
      <c r="AT6" s="26" t="s">
        <v>19</v>
      </c>
      <c r="AU6" s="25" t="s">
        <v>20</v>
      </c>
      <c r="AV6" s="26" t="s">
        <v>19</v>
      </c>
      <c r="AW6" s="25" t="s">
        <v>20</v>
      </c>
      <c r="AX6" s="26" t="s">
        <v>19</v>
      </c>
      <c r="AY6" s="25" t="s">
        <v>20</v>
      </c>
    </row>
    <row r="7" spans="1:51" x14ac:dyDescent="0.4">
      <c r="A7" s="32" t="s">
        <v>21</v>
      </c>
      <c r="B7" s="37">
        <v>2332.4</v>
      </c>
      <c r="C7" s="57"/>
      <c r="D7" s="41"/>
      <c r="E7" s="41"/>
      <c r="F7" s="54"/>
      <c r="G7" s="54"/>
      <c r="H7" s="41"/>
      <c r="I7" s="41"/>
      <c r="J7" s="41"/>
      <c r="K7" s="41"/>
      <c r="L7" s="41"/>
      <c r="M7" s="41"/>
      <c r="N7" s="41"/>
      <c r="O7" s="41"/>
      <c r="P7" s="41"/>
      <c r="Q7" s="41"/>
      <c r="R7" s="41"/>
      <c r="S7" s="41"/>
      <c r="T7" s="38"/>
      <c r="U7" s="38"/>
      <c r="V7" s="38"/>
      <c r="W7" s="38"/>
      <c r="X7" s="38"/>
      <c r="Y7" s="38"/>
      <c r="Z7" s="38"/>
      <c r="AA7" s="38"/>
      <c r="AB7" s="38"/>
      <c r="AC7" s="38"/>
      <c r="AD7" s="38"/>
      <c r="AE7" s="38"/>
      <c r="AF7" s="38"/>
      <c r="AG7" s="38"/>
      <c r="AH7" s="38"/>
      <c r="AI7" s="38"/>
      <c r="AJ7" s="37"/>
      <c r="AK7" s="38"/>
      <c r="AL7" s="37"/>
      <c r="AM7" s="38"/>
      <c r="AN7" s="37"/>
      <c r="AO7" s="38"/>
      <c r="AP7" s="37"/>
      <c r="AQ7" s="38"/>
      <c r="AR7" s="37"/>
      <c r="AS7" s="38"/>
      <c r="AT7" s="37"/>
      <c r="AU7" s="38"/>
      <c r="AV7" s="37"/>
      <c r="AW7" s="38"/>
      <c r="AX7" s="37"/>
      <c r="AY7" s="38"/>
    </row>
    <row r="8" spans="1:51" x14ac:dyDescent="0.4">
      <c r="A8" s="32" t="s">
        <v>22</v>
      </c>
      <c r="B8" s="37">
        <v>2231.8000000000002</v>
      </c>
      <c r="C8" s="57">
        <f t="shared" ref="C8:C26" si="0">100*(B8/B7-1)</f>
        <v>-4.3131538329617474</v>
      </c>
      <c r="D8" s="41"/>
      <c r="E8" s="41"/>
      <c r="F8" s="54"/>
      <c r="G8" s="54"/>
      <c r="H8" s="41"/>
      <c r="I8" s="41"/>
      <c r="J8" s="41"/>
      <c r="K8" s="41"/>
      <c r="L8" s="41"/>
      <c r="M8" s="41"/>
      <c r="N8" s="41"/>
      <c r="O8" s="41"/>
      <c r="P8" s="41"/>
      <c r="Q8" s="41"/>
      <c r="R8" s="41"/>
      <c r="S8" s="41"/>
      <c r="T8" s="38"/>
      <c r="U8" s="38"/>
      <c r="V8" s="38"/>
      <c r="W8" s="38"/>
      <c r="X8" s="38"/>
      <c r="Y8" s="38"/>
      <c r="Z8" s="38"/>
      <c r="AA8" s="38"/>
      <c r="AB8" s="38"/>
      <c r="AC8" s="38"/>
      <c r="AD8" s="38"/>
      <c r="AE8" s="38"/>
      <c r="AF8" s="38"/>
      <c r="AG8" s="38"/>
      <c r="AH8" s="38"/>
      <c r="AI8" s="38"/>
      <c r="AJ8" s="37"/>
      <c r="AK8" s="38"/>
      <c r="AL8" s="37"/>
      <c r="AM8" s="38"/>
      <c r="AN8" s="37"/>
      <c r="AO8" s="38"/>
      <c r="AP8" s="37"/>
      <c r="AQ8" s="38"/>
      <c r="AR8" s="37"/>
      <c r="AS8" s="38"/>
      <c r="AT8" s="37"/>
      <c r="AU8" s="38"/>
      <c r="AV8" s="37"/>
      <c r="AW8" s="38"/>
      <c r="AX8" s="37"/>
      <c r="AY8" s="38"/>
    </row>
    <row r="9" spans="1:51" x14ac:dyDescent="0.4">
      <c r="A9" s="32" t="s">
        <v>23</v>
      </c>
      <c r="B9" s="37">
        <v>2778.4</v>
      </c>
      <c r="C9" s="57">
        <f t="shared" si="0"/>
        <v>24.491441885473609</v>
      </c>
      <c r="D9" s="41"/>
      <c r="E9" s="41"/>
      <c r="F9" s="54"/>
      <c r="G9" s="54"/>
      <c r="H9" s="41"/>
      <c r="I9" s="41"/>
      <c r="J9" s="41"/>
      <c r="K9" s="41"/>
      <c r="L9" s="41"/>
      <c r="M9" s="41"/>
      <c r="N9" s="41"/>
      <c r="O9" s="41"/>
      <c r="P9" s="41"/>
      <c r="Q9" s="41"/>
      <c r="R9" s="41"/>
      <c r="S9" s="41"/>
      <c r="T9" s="38"/>
      <c r="U9" s="38"/>
      <c r="V9" s="38"/>
      <c r="W9" s="38"/>
      <c r="X9" s="38"/>
      <c r="Y9" s="38"/>
      <c r="Z9" s="38"/>
      <c r="AA9" s="38"/>
      <c r="AB9" s="38"/>
      <c r="AC9" s="38"/>
      <c r="AD9" s="38"/>
      <c r="AE9" s="38"/>
      <c r="AF9" s="38"/>
      <c r="AG9" s="38"/>
      <c r="AH9" s="38"/>
      <c r="AI9" s="38"/>
      <c r="AJ9" s="37"/>
      <c r="AK9" s="38"/>
      <c r="AL9" s="37"/>
      <c r="AM9" s="38"/>
      <c r="AN9" s="37"/>
      <c r="AO9" s="38"/>
      <c r="AP9" s="37"/>
      <c r="AQ9" s="38"/>
      <c r="AR9" s="37"/>
      <c r="AS9" s="38"/>
      <c r="AT9" s="37"/>
      <c r="AU9" s="38"/>
      <c r="AV9" s="37"/>
      <c r="AW9" s="38"/>
      <c r="AX9" s="37"/>
      <c r="AY9" s="38"/>
    </row>
    <row r="10" spans="1:51" x14ac:dyDescent="0.4">
      <c r="A10" s="32" t="s">
        <v>24</v>
      </c>
      <c r="B10" s="37">
        <v>2692.1</v>
      </c>
      <c r="C10" s="57">
        <f t="shared" si="0"/>
        <v>-3.1061042326518962</v>
      </c>
      <c r="D10" s="41"/>
      <c r="E10" s="41"/>
      <c r="F10" s="54"/>
      <c r="G10" s="54"/>
      <c r="H10" s="41"/>
      <c r="I10" s="41"/>
      <c r="J10" s="41"/>
      <c r="K10" s="41"/>
      <c r="L10" s="41"/>
      <c r="M10" s="41"/>
      <c r="N10" s="41"/>
      <c r="O10" s="41"/>
      <c r="P10" s="41"/>
      <c r="Q10" s="41"/>
      <c r="R10" s="41"/>
      <c r="S10" s="41"/>
      <c r="T10" s="38"/>
      <c r="U10" s="38"/>
      <c r="V10" s="38"/>
      <c r="W10" s="38"/>
      <c r="X10" s="38"/>
      <c r="Y10" s="38"/>
      <c r="Z10" s="38"/>
      <c r="AA10" s="38"/>
      <c r="AB10" s="38"/>
      <c r="AC10" s="38"/>
      <c r="AD10" s="38"/>
      <c r="AE10" s="38"/>
      <c r="AF10" s="38"/>
      <c r="AG10" s="38"/>
      <c r="AH10" s="38"/>
      <c r="AI10" s="38"/>
      <c r="AJ10" s="37"/>
      <c r="AK10" s="38"/>
      <c r="AL10" s="37"/>
      <c r="AM10" s="38"/>
      <c r="AN10" s="37"/>
      <c r="AO10" s="38"/>
      <c r="AP10" s="37"/>
      <c r="AQ10" s="38"/>
      <c r="AR10" s="37"/>
      <c r="AS10" s="38"/>
      <c r="AT10" s="37"/>
      <c r="AU10" s="38"/>
      <c r="AV10" s="37"/>
      <c r="AW10" s="38"/>
      <c r="AX10" s="37"/>
      <c r="AY10" s="38"/>
    </row>
    <row r="11" spans="1:51" x14ac:dyDescent="0.4">
      <c r="A11" s="32" t="s">
        <v>25</v>
      </c>
      <c r="B11" s="37">
        <v>1336.3</v>
      </c>
      <c r="C11" s="57">
        <f t="shared" si="0"/>
        <v>-50.362170796032835</v>
      </c>
      <c r="D11" s="41"/>
      <c r="E11" s="41"/>
      <c r="F11" s="54"/>
      <c r="G11" s="54"/>
      <c r="H11" s="41"/>
      <c r="I11" s="41"/>
      <c r="J11" s="41"/>
      <c r="K11" s="41"/>
      <c r="L11" s="41"/>
      <c r="M11" s="41"/>
      <c r="N11" s="41"/>
      <c r="O11" s="41"/>
      <c r="P11" s="41"/>
      <c r="Q11" s="41"/>
      <c r="R11" s="41"/>
      <c r="S11" s="41"/>
      <c r="T11" s="38"/>
      <c r="U11" s="68"/>
      <c r="V11" s="38"/>
      <c r="W11" s="38"/>
      <c r="X11" s="38"/>
      <c r="Y11" s="38"/>
      <c r="Z11" s="38"/>
      <c r="AA11" s="38"/>
      <c r="AB11" s="38"/>
      <c r="AC11" s="38"/>
      <c r="AD11" s="38"/>
      <c r="AE11" s="38"/>
      <c r="AF11" s="38"/>
      <c r="AG11" s="38"/>
      <c r="AH11" s="38"/>
      <c r="AI11" s="38"/>
      <c r="AJ11" s="37"/>
      <c r="AK11" s="38"/>
      <c r="AL11" s="37"/>
      <c r="AM11" s="38"/>
      <c r="AN11" s="37"/>
      <c r="AO11" s="38"/>
      <c r="AP11" s="37"/>
      <c r="AQ11" s="38"/>
      <c r="AR11" s="37"/>
      <c r="AS11" s="38"/>
      <c r="AT11" s="37"/>
      <c r="AU11" s="38"/>
      <c r="AV11" s="37"/>
      <c r="AW11" s="38"/>
      <c r="AX11" s="37"/>
      <c r="AY11" s="38"/>
    </row>
    <row r="12" spans="1:51" x14ac:dyDescent="0.4">
      <c r="A12" s="32" t="s">
        <v>26</v>
      </c>
      <c r="B12" s="37">
        <v>651.1</v>
      </c>
      <c r="C12" s="57">
        <f t="shared" si="0"/>
        <v>-51.275911097807381</v>
      </c>
      <c r="D12" s="41"/>
      <c r="E12" s="41"/>
      <c r="F12" s="54"/>
      <c r="G12" s="54"/>
      <c r="H12" s="41"/>
      <c r="I12" s="41"/>
      <c r="J12" s="41"/>
      <c r="K12" s="41"/>
      <c r="L12" s="41"/>
      <c r="M12" s="41"/>
      <c r="N12" s="41"/>
      <c r="O12" s="41"/>
      <c r="P12" s="41"/>
      <c r="Q12" s="41"/>
      <c r="R12" s="41"/>
      <c r="S12" s="41"/>
      <c r="T12" s="38"/>
      <c r="U12" s="68"/>
      <c r="V12" s="38"/>
      <c r="W12" s="38"/>
      <c r="X12" s="38"/>
      <c r="Y12" s="38"/>
      <c r="Z12" s="38"/>
      <c r="AA12" s="38"/>
      <c r="AB12" s="38"/>
      <c r="AC12" s="38"/>
      <c r="AD12" s="38"/>
      <c r="AE12" s="38"/>
      <c r="AF12" s="38"/>
      <c r="AG12" s="38"/>
      <c r="AH12" s="38"/>
      <c r="AI12" s="38"/>
      <c r="AJ12" s="37"/>
      <c r="AK12" s="38"/>
      <c r="AL12" s="37"/>
      <c r="AM12" s="38"/>
      <c r="AN12" s="37"/>
      <c r="AO12" s="38"/>
      <c r="AP12" s="37"/>
      <c r="AQ12" s="38"/>
      <c r="AR12" s="37"/>
      <c r="AS12" s="38"/>
      <c r="AT12" s="37"/>
      <c r="AU12" s="38"/>
      <c r="AV12" s="37"/>
      <c r="AW12" s="38"/>
      <c r="AX12" s="37"/>
      <c r="AY12" s="38"/>
    </row>
    <row r="13" spans="1:51" x14ac:dyDescent="0.4">
      <c r="A13" s="32" t="s">
        <v>27</v>
      </c>
      <c r="B13" s="37">
        <v>681.8</v>
      </c>
      <c r="C13" s="57">
        <f t="shared" si="0"/>
        <v>4.7150975272615359</v>
      </c>
      <c r="D13" s="41"/>
      <c r="E13" s="41"/>
      <c r="F13" s="54"/>
      <c r="G13" s="54"/>
      <c r="H13" s="41"/>
      <c r="I13" s="41"/>
      <c r="J13" s="41"/>
      <c r="K13" s="41"/>
      <c r="L13" s="41"/>
      <c r="M13" s="41"/>
      <c r="N13" s="41"/>
      <c r="O13" s="41"/>
      <c r="P13" s="41"/>
      <c r="Q13" s="41"/>
      <c r="R13" s="41"/>
      <c r="S13" s="41"/>
      <c r="T13" s="38"/>
      <c r="U13" s="68"/>
      <c r="V13" s="38"/>
      <c r="W13" s="38"/>
      <c r="X13" s="38"/>
      <c r="Y13" s="38"/>
      <c r="Z13" s="38"/>
      <c r="AA13" s="38"/>
      <c r="AB13" s="38"/>
      <c r="AC13" s="38"/>
      <c r="AD13" s="38"/>
      <c r="AE13" s="38"/>
      <c r="AF13" s="38"/>
      <c r="AG13" s="38"/>
      <c r="AH13" s="38"/>
      <c r="AI13" s="38"/>
      <c r="AJ13" s="37"/>
      <c r="AK13" s="38"/>
      <c r="AL13" s="37"/>
      <c r="AM13" s="38"/>
      <c r="AN13" s="37"/>
      <c r="AO13" s="38"/>
      <c r="AP13" s="37"/>
      <c r="AQ13" s="38"/>
      <c r="AR13" s="37"/>
      <c r="AS13" s="38"/>
      <c r="AT13" s="37"/>
      <c r="AU13" s="38"/>
      <c r="AV13" s="37"/>
      <c r="AW13" s="38"/>
      <c r="AX13" s="37"/>
      <c r="AY13" s="38"/>
    </row>
    <row r="14" spans="1:51" x14ac:dyDescent="0.4">
      <c r="A14" s="32" t="s">
        <v>28</v>
      </c>
      <c r="B14" s="37">
        <v>737.2</v>
      </c>
      <c r="C14" s="57">
        <f t="shared" si="0"/>
        <v>8.1255500146670823</v>
      </c>
      <c r="D14" s="41"/>
      <c r="E14" s="41"/>
      <c r="F14" s="54"/>
      <c r="G14" s="54"/>
      <c r="H14" s="41"/>
      <c r="I14" s="41"/>
      <c r="J14" s="41"/>
      <c r="K14" s="41"/>
      <c r="L14" s="41"/>
      <c r="M14" s="41"/>
      <c r="N14" s="41"/>
      <c r="O14" s="41"/>
      <c r="P14" s="41"/>
      <c r="Q14" s="41"/>
      <c r="R14" s="41"/>
      <c r="S14" s="41"/>
      <c r="T14" s="38"/>
      <c r="U14" s="68"/>
      <c r="V14" s="38"/>
      <c r="W14" s="38"/>
      <c r="X14" s="38"/>
      <c r="Y14" s="38"/>
      <c r="Z14" s="38"/>
      <c r="AA14" s="38"/>
      <c r="AB14" s="38"/>
      <c r="AC14" s="38"/>
      <c r="AD14" s="38"/>
      <c r="AE14" s="38"/>
      <c r="AF14" s="38"/>
      <c r="AG14" s="38"/>
      <c r="AH14" s="38"/>
      <c r="AI14" s="38"/>
      <c r="AJ14" s="37"/>
      <c r="AK14" s="38"/>
      <c r="AL14" s="37"/>
      <c r="AM14" s="38"/>
      <c r="AN14" s="37"/>
      <c r="AO14" s="38"/>
      <c r="AP14" s="37"/>
      <c r="AQ14" s="38"/>
      <c r="AR14" s="37"/>
      <c r="AS14" s="38"/>
      <c r="AT14" s="37"/>
      <c r="AU14" s="38"/>
      <c r="AV14" s="37"/>
      <c r="AW14" s="38"/>
      <c r="AX14" s="37"/>
      <c r="AY14" s="38"/>
    </row>
    <row r="15" spans="1:51" x14ac:dyDescent="0.4">
      <c r="A15" s="32" t="s">
        <v>29</v>
      </c>
      <c r="B15" s="37">
        <v>597.70000000000005</v>
      </c>
      <c r="C15" s="57">
        <f t="shared" si="0"/>
        <v>-18.922951709169833</v>
      </c>
      <c r="D15" s="41"/>
      <c r="E15" s="41"/>
      <c r="F15" s="54"/>
      <c r="G15" s="54"/>
      <c r="H15" s="41"/>
      <c r="I15" s="41"/>
      <c r="J15" s="41"/>
      <c r="K15" s="41"/>
      <c r="L15" s="41"/>
      <c r="M15" s="41"/>
      <c r="N15" s="41"/>
      <c r="O15" s="41"/>
      <c r="P15" s="41"/>
      <c r="Q15" s="41"/>
      <c r="R15" s="41"/>
      <c r="S15" s="41"/>
      <c r="T15" s="38"/>
      <c r="U15" s="68"/>
      <c r="V15" s="38"/>
      <c r="W15" s="38"/>
      <c r="X15" s="38"/>
      <c r="Y15" s="38"/>
      <c r="Z15" s="38"/>
      <c r="AA15" s="38"/>
      <c r="AB15" s="38"/>
      <c r="AC15" s="38"/>
      <c r="AD15" s="38"/>
      <c r="AE15" s="38"/>
      <c r="AF15" s="38"/>
      <c r="AG15" s="38"/>
      <c r="AH15" s="38"/>
      <c r="AI15" s="38"/>
      <c r="AJ15" s="37"/>
      <c r="AK15" s="38"/>
      <c r="AL15" s="37"/>
      <c r="AM15" s="38"/>
      <c r="AN15" s="37"/>
      <c r="AO15" s="38"/>
      <c r="AP15" s="37"/>
      <c r="AQ15" s="38"/>
      <c r="AR15" s="37"/>
      <c r="AS15" s="38"/>
      <c r="AT15" s="37"/>
      <c r="AU15" s="38"/>
      <c r="AV15" s="37"/>
      <c r="AW15" s="38"/>
      <c r="AX15" s="37"/>
      <c r="AY15" s="38"/>
    </row>
    <row r="16" spans="1:51" x14ac:dyDescent="0.4">
      <c r="A16" s="32" t="s">
        <v>30</v>
      </c>
      <c r="B16" s="37">
        <v>382.6</v>
      </c>
      <c r="C16" s="57">
        <f t="shared" si="0"/>
        <v>-35.987953822988118</v>
      </c>
      <c r="D16" s="41"/>
      <c r="E16" s="41"/>
      <c r="F16" s="54"/>
      <c r="G16" s="54"/>
      <c r="H16" s="41"/>
      <c r="I16" s="41"/>
      <c r="J16" s="41"/>
      <c r="K16" s="41"/>
      <c r="L16" s="41"/>
      <c r="M16" s="41"/>
      <c r="N16" s="41"/>
      <c r="O16" s="41"/>
      <c r="P16" s="41"/>
      <c r="Q16" s="41"/>
      <c r="R16" s="41"/>
      <c r="S16" s="41"/>
      <c r="T16" s="38"/>
      <c r="U16" s="68"/>
      <c r="V16" s="38"/>
      <c r="W16" s="38"/>
      <c r="X16" s="38"/>
      <c r="Y16" s="38"/>
      <c r="Z16" s="38"/>
      <c r="AA16" s="38"/>
      <c r="AB16" s="38"/>
      <c r="AC16" s="38"/>
      <c r="AD16" s="38"/>
      <c r="AE16" s="38"/>
      <c r="AF16" s="38"/>
      <c r="AG16" s="38"/>
      <c r="AH16" s="38"/>
      <c r="AI16" s="38"/>
      <c r="AJ16" s="37"/>
      <c r="AK16" s="38"/>
      <c r="AL16" s="37"/>
      <c r="AM16" s="38"/>
      <c r="AN16" s="37"/>
      <c r="AO16" s="38"/>
      <c r="AP16" s="37"/>
      <c r="AQ16" s="38"/>
      <c r="AR16" s="37"/>
      <c r="AS16" s="38"/>
      <c r="AT16" s="37"/>
      <c r="AU16" s="38"/>
      <c r="AV16" s="37"/>
      <c r="AW16" s="38"/>
      <c r="AX16" s="37"/>
      <c r="AY16" s="38"/>
    </row>
    <row r="17" spans="1:51" x14ac:dyDescent="0.4">
      <c r="A17" s="32" t="s">
        <v>31</v>
      </c>
      <c r="B17" s="37">
        <v>389.5</v>
      </c>
      <c r="C17" s="57">
        <f t="shared" si="0"/>
        <v>1.8034500784108731</v>
      </c>
      <c r="D17" s="41"/>
      <c r="E17" s="41"/>
      <c r="F17" s="54"/>
      <c r="G17" s="54"/>
      <c r="H17" s="41"/>
      <c r="I17" s="41"/>
      <c r="J17" s="41"/>
      <c r="K17" s="41"/>
      <c r="L17" s="41"/>
      <c r="M17" s="41"/>
      <c r="N17" s="41"/>
      <c r="O17" s="41"/>
      <c r="P17" s="41"/>
      <c r="Q17" s="41"/>
      <c r="R17" s="41"/>
      <c r="S17" s="41"/>
      <c r="T17" s="38"/>
      <c r="U17" s="68"/>
      <c r="V17" s="38"/>
      <c r="W17" s="38"/>
      <c r="X17" s="38"/>
      <c r="Y17" s="38"/>
      <c r="Z17" s="38"/>
      <c r="AA17" s="38"/>
      <c r="AB17" s="38"/>
      <c r="AC17" s="38"/>
      <c r="AD17" s="38"/>
      <c r="AE17" s="38"/>
      <c r="AF17" s="38"/>
      <c r="AG17" s="38"/>
      <c r="AH17" s="38"/>
      <c r="AI17" s="38"/>
      <c r="AJ17" s="37"/>
      <c r="AK17" s="38"/>
      <c r="AL17" s="37"/>
      <c r="AM17" s="38"/>
      <c r="AN17" s="37"/>
      <c r="AO17" s="38"/>
      <c r="AP17" s="37"/>
      <c r="AQ17" s="38"/>
      <c r="AR17" s="37"/>
      <c r="AS17" s="38"/>
      <c r="AT17" s="37"/>
      <c r="AU17" s="38"/>
      <c r="AV17" s="37"/>
      <c r="AW17" s="38"/>
      <c r="AX17" s="37"/>
      <c r="AY17" s="38"/>
    </row>
    <row r="18" spans="1:51" x14ac:dyDescent="0.4">
      <c r="A18" s="32" t="s">
        <v>32</v>
      </c>
      <c r="B18" s="37">
        <v>353.8</v>
      </c>
      <c r="C18" s="57">
        <f t="shared" si="0"/>
        <v>-9.1655969191270827</v>
      </c>
      <c r="D18" s="41"/>
      <c r="E18" s="41"/>
      <c r="F18" s="54"/>
      <c r="G18" s="54"/>
      <c r="H18" s="41"/>
      <c r="I18" s="41"/>
      <c r="J18" s="41"/>
      <c r="K18" s="41"/>
      <c r="L18" s="41"/>
      <c r="M18" s="41"/>
      <c r="N18" s="41"/>
      <c r="O18" s="41"/>
      <c r="P18" s="41"/>
      <c r="Q18" s="41"/>
      <c r="R18" s="41"/>
      <c r="S18" s="41"/>
      <c r="T18" s="38"/>
      <c r="U18" s="68"/>
      <c r="V18" s="38"/>
      <c r="W18" s="38"/>
      <c r="X18" s="38"/>
      <c r="Y18" s="38"/>
      <c r="Z18" s="38"/>
      <c r="AA18" s="38"/>
      <c r="AB18" s="38"/>
      <c r="AC18" s="38"/>
      <c r="AD18" s="38"/>
      <c r="AE18" s="38"/>
      <c r="AF18" s="38"/>
      <c r="AG18" s="38"/>
      <c r="AH18" s="38"/>
      <c r="AI18" s="38"/>
      <c r="AJ18" s="37"/>
      <c r="AK18" s="38"/>
      <c r="AL18" s="37"/>
      <c r="AM18" s="38"/>
      <c r="AN18" s="37"/>
      <c r="AO18" s="38"/>
      <c r="AP18" s="37"/>
      <c r="AQ18" s="38"/>
      <c r="AR18" s="37"/>
      <c r="AS18" s="38"/>
      <c r="AT18" s="37"/>
      <c r="AU18" s="38"/>
      <c r="AV18" s="37"/>
      <c r="AW18" s="38"/>
      <c r="AX18" s="37"/>
      <c r="AY18" s="38"/>
    </row>
    <row r="19" spans="1:51" x14ac:dyDescent="0.4">
      <c r="A19" s="32" t="s">
        <v>33</v>
      </c>
      <c r="B19" s="37">
        <v>400.8</v>
      </c>
      <c r="C19" s="57">
        <f t="shared" si="0"/>
        <v>13.284341435839453</v>
      </c>
      <c r="D19" s="41"/>
      <c r="E19" s="41"/>
      <c r="F19" s="54"/>
      <c r="G19" s="54"/>
      <c r="H19" s="41"/>
      <c r="I19" s="41"/>
      <c r="J19" s="41"/>
      <c r="K19" s="41"/>
      <c r="L19" s="41"/>
      <c r="M19" s="41"/>
      <c r="N19" s="41"/>
      <c r="O19" s="41"/>
      <c r="P19" s="41"/>
      <c r="Q19" s="41"/>
      <c r="R19" s="41"/>
      <c r="S19" s="41"/>
      <c r="T19" s="38"/>
      <c r="U19" s="68"/>
      <c r="V19" s="38"/>
      <c r="W19" s="38"/>
      <c r="X19" s="38"/>
      <c r="Y19" s="38"/>
      <c r="Z19" s="38"/>
      <c r="AA19" s="38"/>
      <c r="AB19" s="38"/>
      <c r="AC19" s="38"/>
      <c r="AD19" s="38"/>
      <c r="AE19" s="38"/>
      <c r="AF19" s="38"/>
      <c r="AG19" s="38"/>
      <c r="AH19" s="38"/>
      <c r="AI19" s="38"/>
      <c r="AJ19" s="37"/>
      <c r="AK19" s="38"/>
      <c r="AL19" s="37"/>
      <c r="AM19" s="38"/>
      <c r="AN19" s="37"/>
      <c r="AO19" s="38"/>
      <c r="AP19" s="37"/>
      <c r="AQ19" s="38"/>
      <c r="AR19" s="37"/>
      <c r="AS19" s="38"/>
      <c r="AT19" s="37"/>
      <c r="AU19" s="38"/>
      <c r="AV19" s="37"/>
      <c r="AW19" s="38"/>
      <c r="AX19" s="37"/>
      <c r="AY19" s="38"/>
    </row>
    <row r="20" spans="1:51" x14ac:dyDescent="0.4">
      <c r="A20" s="32" t="s">
        <v>34</v>
      </c>
      <c r="B20" s="37">
        <v>432</v>
      </c>
      <c r="C20" s="57">
        <f t="shared" si="0"/>
        <v>7.7844311377245567</v>
      </c>
      <c r="D20" s="41"/>
      <c r="E20" s="41"/>
      <c r="F20" s="54"/>
      <c r="G20" s="54"/>
      <c r="H20" s="41"/>
      <c r="I20" s="41"/>
      <c r="J20" s="41"/>
      <c r="K20" s="41"/>
      <c r="L20" s="41"/>
      <c r="M20" s="41"/>
      <c r="N20" s="41"/>
      <c r="O20" s="41"/>
      <c r="P20" s="41"/>
      <c r="Q20" s="41"/>
      <c r="R20" s="41"/>
      <c r="S20" s="41"/>
      <c r="T20" s="38"/>
      <c r="U20" s="68"/>
      <c r="V20" s="38"/>
      <c r="W20" s="38"/>
      <c r="X20" s="38"/>
      <c r="Y20" s="38"/>
      <c r="Z20" s="38"/>
      <c r="AA20" s="38"/>
      <c r="AB20" s="38"/>
      <c r="AC20" s="38"/>
      <c r="AD20" s="38"/>
      <c r="AE20" s="38"/>
      <c r="AF20" s="38"/>
      <c r="AG20" s="38"/>
      <c r="AH20" s="38"/>
      <c r="AI20" s="38"/>
      <c r="AJ20" s="37"/>
      <c r="AK20" s="38"/>
      <c r="AL20" s="37"/>
      <c r="AM20" s="38"/>
      <c r="AN20" s="37"/>
      <c r="AO20" s="38"/>
      <c r="AP20" s="37"/>
      <c r="AQ20" s="38"/>
      <c r="AR20" s="37"/>
      <c r="AS20" s="38"/>
      <c r="AT20" s="37"/>
      <c r="AU20" s="38"/>
      <c r="AV20" s="37">
        <v>536.79999999999995</v>
      </c>
      <c r="AW20" s="38">
        <v>33.932135728542903</v>
      </c>
      <c r="AX20" s="37">
        <v>511.7</v>
      </c>
      <c r="AY20" s="38">
        <v>27.669660678642714</v>
      </c>
    </row>
    <row r="21" spans="1:51" x14ac:dyDescent="0.4">
      <c r="A21" s="32" t="s">
        <v>35</v>
      </c>
      <c r="B21" s="37">
        <v>584.9</v>
      </c>
      <c r="C21" s="57">
        <f t="shared" si="0"/>
        <v>35.393518518518505</v>
      </c>
      <c r="D21" s="41"/>
      <c r="E21" s="41"/>
      <c r="F21" s="54"/>
      <c r="G21" s="54"/>
      <c r="H21" s="41"/>
      <c r="I21" s="41"/>
      <c r="J21" s="41"/>
      <c r="K21" s="41"/>
      <c r="L21" s="41"/>
      <c r="M21" s="41"/>
      <c r="N21" s="41"/>
      <c r="O21" s="41"/>
      <c r="P21" s="41"/>
      <c r="Q21" s="41"/>
      <c r="R21" s="41"/>
      <c r="S21" s="41"/>
      <c r="T21" s="38"/>
      <c r="U21" s="68"/>
      <c r="V21" s="38"/>
      <c r="W21" s="38"/>
      <c r="X21" s="38"/>
      <c r="Y21" s="38"/>
      <c r="Z21" s="38"/>
      <c r="AA21" s="38"/>
      <c r="AB21" s="38"/>
      <c r="AC21" s="38"/>
      <c r="AD21" s="38"/>
      <c r="AE21" s="38"/>
      <c r="AF21" s="38"/>
      <c r="AG21" s="38"/>
      <c r="AH21" s="38"/>
      <c r="AI21" s="38"/>
      <c r="AJ21" s="37"/>
      <c r="AK21" s="38"/>
      <c r="AL21" s="37"/>
      <c r="AM21" s="38"/>
      <c r="AN21" s="37"/>
      <c r="AO21" s="38"/>
      <c r="AP21" s="37">
        <v>526.20000000000005</v>
      </c>
      <c r="AQ21" s="38">
        <v>21.805555555555568</v>
      </c>
      <c r="AR21" s="37">
        <v>503.2</v>
      </c>
      <c r="AS21" s="38">
        <v>16.481481481481474</v>
      </c>
      <c r="AT21" s="37">
        <v>494.9</v>
      </c>
      <c r="AU21" s="38">
        <v>14.560185185185182</v>
      </c>
      <c r="AV21" s="37">
        <v>533</v>
      </c>
      <c r="AW21" s="38">
        <v>-0.70789865871832003</v>
      </c>
      <c r="AX21" s="37">
        <v>494.8</v>
      </c>
      <c r="AY21" s="38">
        <v>-3.3027164354113681</v>
      </c>
    </row>
    <row r="22" spans="1:51" x14ac:dyDescent="0.4">
      <c r="A22" s="32" t="s">
        <v>36</v>
      </c>
      <c r="B22" s="37">
        <v>650.4</v>
      </c>
      <c r="C22" s="57">
        <f t="shared" si="0"/>
        <v>11.198495469310998</v>
      </c>
      <c r="D22" s="41"/>
      <c r="E22" s="41"/>
      <c r="F22" s="54"/>
      <c r="G22" s="54"/>
      <c r="H22" s="41"/>
      <c r="I22" s="41"/>
      <c r="J22" s="41"/>
      <c r="K22" s="41"/>
      <c r="L22" s="41"/>
      <c r="M22" s="41"/>
      <c r="N22" s="41"/>
      <c r="O22" s="41"/>
      <c r="P22" s="41"/>
      <c r="Q22" s="41"/>
      <c r="R22" s="41"/>
      <c r="S22" s="41"/>
      <c r="T22" s="38"/>
      <c r="U22" s="68"/>
      <c r="V22" s="38"/>
      <c r="W22" s="38"/>
      <c r="X22" s="38"/>
      <c r="Y22" s="38"/>
      <c r="Z22" s="38"/>
      <c r="AA22" s="38"/>
      <c r="AB22" s="38"/>
      <c r="AC22" s="38"/>
      <c r="AD22" s="38"/>
      <c r="AE22" s="38"/>
      <c r="AF22" s="38"/>
      <c r="AG22" s="38"/>
      <c r="AH22" s="38"/>
      <c r="AI22" s="38"/>
      <c r="AJ22" s="37"/>
      <c r="AK22" s="38"/>
      <c r="AL22" s="37">
        <v>636.9</v>
      </c>
      <c r="AM22" s="38">
        <v>8.8904086168575915</v>
      </c>
      <c r="AN22" s="37">
        <v>600.29999999999995</v>
      </c>
      <c r="AO22" s="38">
        <v>2.6329287057616613</v>
      </c>
      <c r="AP22" s="37">
        <v>600.29999999999995</v>
      </c>
      <c r="AQ22" s="38">
        <v>14.082098061573522</v>
      </c>
      <c r="AR22" s="37">
        <v>556.9</v>
      </c>
      <c r="AS22" s="38">
        <v>10.671701112877585</v>
      </c>
      <c r="AT22" s="37">
        <v>536.20000000000005</v>
      </c>
      <c r="AU22" s="38">
        <v>8.3451202263083566</v>
      </c>
      <c r="AV22" s="37">
        <v>547.6</v>
      </c>
      <c r="AW22" s="38">
        <v>2.7392120075046877</v>
      </c>
      <c r="AX22" s="37">
        <v>504.8</v>
      </c>
      <c r="AY22" s="38">
        <v>2.0210185933710489</v>
      </c>
    </row>
    <row r="23" spans="1:51" x14ac:dyDescent="0.4">
      <c r="A23" s="32" t="s">
        <v>37</v>
      </c>
      <c r="B23" s="37">
        <v>730.8</v>
      </c>
      <c r="C23" s="57">
        <f t="shared" si="0"/>
        <v>12.361623616236162</v>
      </c>
      <c r="D23" s="41"/>
      <c r="E23" s="41"/>
      <c r="F23" s="54"/>
      <c r="G23" s="54"/>
      <c r="H23" s="41"/>
      <c r="I23" s="41"/>
      <c r="J23" s="41"/>
      <c r="K23" s="41"/>
      <c r="L23" s="41"/>
      <c r="M23" s="41"/>
      <c r="N23" s="41"/>
      <c r="O23" s="41"/>
      <c r="P23" s="41"/>
      <c r="Q23" s="41"/>
      <c r="R23" s="41"/>
      <c r="S23" s="41"/>
      <c r="T23" s="38"/>
      <c r="U23" s="68"/>
      <c r="V23" s="38"/>
      <c r="W23" s="38"/>
      <c r="X23" s="38"/>
      <c r="Y23" s="38"/>
      <c r="Z23" s="38"/>
      <c r="AA23" s="38"/>
      <c r="AB23" s="38"/>
      <c r="AC23" s="38"/>
      <c r="AD23" s="38"/>
      <c r="AE23" s="38"/>
      <c r="AF23" s="38"/>
      <c r="AG23" s="38"/>
      <c r="AH23" s="38">
        <v>759.6</v>
      </c>
      <c r="AI23" s="38">
        <v>16.789667896678971</v>
      </c>
      <c r="AJ23" s="37">
        <v>749.2</v>
      </c>
      <c r="AK23" s="38">
        <v>15.19065190651907</v>
      </c>
      <c r="AL23" s="37">
        <v>737.1</v>
      </c>
      <c r="AM23" s="38">
        <v>15.732454074422986</v>
      </c>
      <c r="AN23" s="37">
        <v>567.70000000000005</v>
      </c>
      <c r="AO23" s="38">
        <v>-5.4306180243211539</v>
      </c>
      <c r="AP23" s="37">
        <v>544.79999999999995</v>
      </c>
      <c r="AQ23" s="38">
        <v>-9.2453773113443276</v>
      </c>
      <c r="AR23" s="37">
        <v>514.70000000000005</v>
      </c>
      <c r="AS23" s="38">
        <v>-7.5776620578200671</v>
      </c>
      <c r="AT23" s="37">
        <v>485.4</v>
      </c>
      <c r="AU23" s="38">
        <v>-9.4740768370011335</v>
      </c>
      <c r="AV23" s="37">
        <v>492.5</v>
      </c>
      <c r="AW23" s="38">
        <v>-10.06208911614317</v>
      </c>
      <c r="AX23" s="37">
        <v>446.1</v>
      </c>
      <c r="AY23" s="38">
        <v>-11.628367670364504</v>
      </c>
    </row>
    <row r="24" spans="1:51" x14ac:dyDescent="0.4">
      <c r="A24" s="32" t="s">
        <v>38</v>
      </c>
      <c r="B24" s="37">
        <v>860.3</v>
      </c>
      <c r="C24" s="57">
        <f t="shared" si="0"/>
        <v>17.720306513409966</v>
      </c>
      <c r="D24" s="41"/>
      <c r="E24" s="41"/>
      <c r="F24" s="54"/>
      <c r="G24" s="54"/>
      <c r="H24" s="41"/>
      <c r="I24" s="41"/>
      <c r="J24" s="41"/>
      <c r="K24" s="41"/>
      <c r="L24" s="41"/>
      <c r="M24" s="41"/>
      <c r="N24" s="41"/>
      <c r="O24" s="41"/>
      <c r="P24" s="41"/>
      <c r="Q24" s="41"/>
      <c r="R24" s="41"/>
      <c r="S24" s="41"/>
      <c r="T24" s="38"/>
      <c r="U24" s="68"/>
      <c r="V24" s="38"/>
      <c r="W24" s="38"/>
      <c r="X24" s="38"/>
      <c r="Y24" s="38"/>
      <c r="Z24" s="38"/>
      <c r="AA24" s="38"/>
      <c r="AB24" s="38"/>
      <c r="AC24" s="38"/>
      <c r="AD24" s="38">
        <v>850.8</v>
      </c>
      <c r="AE24" s="38">
        <v>16.420361247947458</v>
      </c>
      <c r="AF24" s="38">
        <v>837.5</v>
      </c>
      <c r="AG24" s="38">
        <v>14.600437876299942</v>
      </c>
      <c r="AH24" s="38">
        <v>851.4</v>
      </c>
      <c r="AI24" s="38">
        <v>12.085308056872023</v>
      </c>
      <c r="AJ24" s="37">
        <v>793.2</v>
      </c>
      <c r="AK24" s="38">
        <v>5.8729311265349748</v>
      </c>
      <c r="AL24" s="37">
        <v>814.8</v>
      </c>
      <c r="AM24" s="38">
        <v>10.541310541310533</v>
      </c>
      <c r="AN24" s="37">
        <v>598.79999999999995</v>
      </c>
      <c r="AO24" s="38">
        <v>5.4782455522282669</v>
      </c>
      <c r="AP24" s="37">
        <v>558.9</v>
      </c>
      <c r="AQ24" s="38">
        <v>2.5881057268722474</v>
      </c>
      <c r="AR24" s="37">
        <v>539.29999999999995</v>
      </c>
      <c r="AS24" s="38">
        <v>4.7794831940936255</v>
      </c>
      <c r="AT24" s="37">
        <v>502.5</v>
      </c>
      <c r="AU24" s="38">
        <v>3.5228677379480988</v>
      </c>
      <c r="AV24" s="37"/>
      <c r="AW24" s="38"/>
      <c r="AX24" s="37"/>
      <c r="AY24" s="38"/>
    </row>
    <row r="25" spans="1:51" x14ac:dyDescent="0.4">
      <c r="A25" s="32" t="s">
        <v>39</v>
      </c>
      <c r="B25" s="37">
        <v>939.2</v>
      </c>
      <c r="C25" s="57">
        <f t="shared" si="0"/>
        <v>9.1712193420899766</v>
      </c>
      <c r="D25" s="41"/>
      <c r="E25" s="41"/>
      <c r="F25" s="54"/>
      <c r="G25" s="54"/>
      <c r="H25" s="41"/>
      <c r="I25" s="41"/>
      <c r="J25" s="41"/>
      <c r="K25" s="41"/>
      <c r="L25" s="41"/>
      <c r="M25" s="41"/>
      <c r="N25" s="41"/>
      <c r="O25" s="41"/>
      <c r="P25" s="41"/>
      <c r="Q25" s="41"/>
      <c r="R25" s="41"/>
      <c r="S25" s="41"/>
      <c r="T25" s="38"/>
      <c r="U25" s="68"/>
      <c r="V25" s="38"/>
      <c r="W25" s="38"/>
      <c r="X25" s="38"/>
      <c r="Y25" s="38"/>
      <c r="Z25" s="38"/>
      <c r="AA25" s="38"/>
      <c r="AB25" s="38">
        <v>911.9</v>
      </c>
      <c r="AC25" s="38">
        <v>6</v>
      </c>
      <c r="AD25" s="38">
        <v>915.2</v>
      </c>
      <c r="AE25" s="38">
        <v>7.5693464974142088</v>
      </c>
      <c r="AF25" s="38">
        <v>925.2</v>
      </c>
      <c r="AG25" s="38">
        <v>10.471641791044783</v>
      </c>
      <c r="AH25" s="38">
        <v>914.7</v>
      </c>
      <c r="AI25" s="38">
        <v>7.4348132487667362</v>
      </c>
      <c r="AJ25" s="37">
        <v>837</v>
      </c>
      <c r="AK25" s="38">
        <v>5.5219364599092158</v>
      </c>
      <c r="AL25" s="37">
        <v>856.5</v>
      </c>
      <c r="AM25" s="38">
        <v>5.117820324005895</v>
      </c>
      <c r="AN25" s="37">
        <v>632</v>
      </c>
      <c r="AO25" s="38">
        <v>5.5444221776887126</v>
      </c>
      <c r="AP25" s="37">
        <v>566.4</v>
      </c>
      <c r="AQ25" s="38">
        <v>1.3419216317767102</v>
      </c>
      <c r="AR25" s="37"/>
      <c r="AS25" s="38"/>
      <c r="AT25" s="37"/>
      <c r="AU25" s="38"/>
      <c r="AV25" s="37"/>
      <c r="AW25" s="38"/>
      <c r="AX25" s="37"/>
      <c r="AY25" s="38"/>
    </row>
    <row r="26" spans="1:51" x14ac:dyDescent="0.4">
      <c r="A26" s="32" t="s">
        <v>40</v>
      </c>
      <c r="B26" s="84">
        <v>1026.4760074500014</v>
      </c>
      <c r="C26" s="85">
        <f t="shared" si="0"/>
        <v>9.2925902310478481</v>
      </c>
      <c r="D26" s="54"/>
      <c r="E26" s="54"/>
      <c r="F26" s="54"/>
      <c r="G26" s="54"/>
      <c r="H26" s="41"/>
      <c r="I26" s="41"/>
      <c r="J26" s="41"/>
      <c r="K26" s="41"/>
      <c r="L26" s="41"/>
      <c r="M26" s="41"/>
      <c r="N26" s="41"/>
      <c r="O26" s="41"/>
      <c r="P26" s="41"/>
      <c r="Q26" s="41"/>
      <c r="R26" s="41"/>
      <c r="S26" s="41"/>
      <c r="T26" s="39"/>
      <c r="U26" s="68"/>
      <c r="V26" s="39">
        <v>994.8</v>
      </c>
      <c r="W26" s="38">
        <v>5.9199318568994741</v>
      </c>
      <c r="X26" s="39">
        <v>1008</v>
      </c>
      <c r="Y26" s="38">
        <v>7.3253833049403694</v>
      </c>
      <c r="Z26" s="39">
        <v>971.6</v>
      </c>
      <c r="AA26" s="38">
        <v>3.4497444633730723</v>
      </c>
      <c r="AB26" s="38">
        <v>945.2</v>
      </c>
      <c r="AC26" s="38">
        <v>3.7</v>
      </c>
      <c r="AD26" s="38">
        <v>969.2</v>
      </c>
      <c r="AE26" s="38">
        <v>5.9003496503496455</v>
      </c>
      <c r="AF26" s="38">
        <v>979.6</v>
      </c>
      <c r="AG26" s="38">
        <v>5.8798097708603558</v>
      </c>
      <c r="AH26" s="38">
        <v>964.8</v>
      </c>
      <c r="AI26" s="38">
        <v>5.4772056411938275</v>
      </c>
      <c r="AJ26" s="37">
        <v>853.6</v>
      </c>
      <c r="AK26" s="38">
        <v>1.9832735961768266</v>
      </c>
      <c r="AL26" s="37">
        <v>866.8</v>
      </c>
      <c r="AM26" s="38">
        <v>1.2025685931114971</v>
      </c>
      <c r="AN26" s="37"/>
      <c r="AO26" s="38"/>
      <c r="AP26" s="37"/>
      <c r="AQ26" s="38"/>
      <c r="AR26" s="37"/>
      <c r="AS26" s="38"/>
      <c r="AT26" s="37"/>
      <c r="AU26" s="38"/>
      <c r="AV26" s="37"/>
      <c r="AW26" s="38"/>
      <c r="AX26" s="37"/>
      <c r="AY26" s="38"/>
    </row>
    <row r="27" spans="1:51" x14ac:dyDescent="0.4">
      <c r="A27" s="40" t="s">
        <v>41</v>
      </c>
      <c r="B27" s="84">
        <v>1886.2330573400068</v>
      </c>
      <c r="C27" s="85">
        <f>100*(B27/B26-1)</f>
        <v>83.758124266911651</v>
      </c>
      <c r="D27" s="54"/>
      <c r="E27" s="54"/>
      <c r="F27" s="54"/>
      <c r="G27" s="54"/>
      <c r="H27" s="41"/>
      <c r="I27" s="41"/>
      <c r="J27" s="41"/>
      <c r="K27" s="41"/>
      <c r="L27" s="41"/>
      <c r="M27" s="41"/>
      <c r="N27" s="41"/>
      <c r="O27" s="41"/>
      <c r="P27" s="41"/>
      <c r="Q27" s="41"/>
      <c r="R27" s="37">
        <v>1857.4916792700053</v>
      </c>
      <c r="S27" s="41">
        <v>80.958119409379563</v>
      </c>
      <c r="T27" s="39">
        <v>1784.3</v>
      </c>
      <c r="U27" s="71">
        <f>(T27/B26-1)*100</f>
        <v>73.827735577824654</v>
      </c>
      <c r="V27" s="39">
        <v>1881.9</v>
      </c>
      <c r="W27" s="38">
        <v>89.173703256936079</v>
      </c>
      <c r="X27" s="39">
        <v>858.4</v>
      </c>
      <c r="Y27" s="38">
        <v>-14.841269841269844</v>
      </c>
      <c r="Z27" s="39">
        <v>803.9</v>
      </c>
      <c r="AA27" s="38">
        <v>-17.260189378345004</v>
      </c>
      <c r="AB27" s="38">
        <v>781.6</v>
      </c>
      <c r="AC27" s="38">
        <v>-17.3</v>
      </c>
      <c r="AD27" s="38">
        <v>822.7</v>
      </c>
      <c r="AE27" s="38">
        <v>-15.115559224102348</v>
      </c>
      <c r="AF27" s="38">
        <v>912.2</v>
      </c>
      <c r="AG27" s="38">
        <v>-6.8803593303389139</v>
      </c>
      <c r="AH27" s="38">
        <v>891.2</v>
      </c>
      <c r="AI27" s="38">
        <v>-7.6285240464344817</v>
      </c>
      <c r="AJ27" s="38"/>
      <c r="AK27" s="38"/>
      <c r="AL27" s="38"/>
      <c r="AM27" s="38"/>
      <c r="AN27" s="38"/>
      <c r="AO27" s="38"/>
      <c r="AP27" s="38"/>
      <c r="AQ27" s="38"/>
      <c r="AR27" s="38"/>
      <c r="AS27" s="38"/>
      <c r="AT27" s="38"/>
      <c r="AU27" s="38"/>
      <c r="AV27" s="38"/>
      <c r="AW27" s="38"/>
      <c r="AX27" s="38"/>
      <c r="AY27" s="38"/>
    </row>
    <row r="28" spans="1:51" x14ac:dyDescent="0.4">
      <c r="A28" s="42" t="s">
        <v>42</v>
      </c>
      <c r="B28" s="39">
        <v>1123.0147746500079</v>
      </c>
      <c r="C28" s="85">
        <f>100*(B28/B27-1)</f>
        <v>-40.462565308143859</v>
      </c>
      <c r="D28" s="54"/>
      <c r="E28" s="54"/>
      <c r="F28" s="54"/>
      <c r="G28" s="54"/>
      <c r="H28" s="41"/>
      <c r="I28" s="41"/>
      <c r="J28" s="41"/>
      <c r="K28" s="41"/>
      <c r="L28" s="37"/>
      <c r="M28" s="41"/>
      <c r="N28" s="37">
        <v>1057.9625144189295</v>
      </c>
      <c r="O28" s="37">
        <v>-43.911357596982761</v>
      </c>
      <c r="P28" s="37">
        <v>1066.6324581362956</v>
      </c>
      <c r="Q28" s="41">
        <v>-43.451714305098854</v>
      </c>
      <c r="R28" s="37">
        <v>1014.2928536700003</v>
      </c>
      <c r="S28" s="41">
        <v>-45.394487362192784</v>
      </c>
      <c r="T28" s="39">
        <v>1000.4</v>
      </c>
      <c r="U28" s="71">
        <f>(T28/T27-1)*100</f>
        <v>-43.933195090511688</v>
      </c>
      <c r="V28" s="39">
        <v>956.8</v>
      </c>
      <c r="W28" s="38">
        <v>-49.157766087464807</v>
      </c>
      <c r="X28" s="39">
        <v>861</v>
      </c>
      <c r="Y28" s="38">
        <v>0.30288909599254232</v>
      </c>
      <c r="Z28" s="39">
        <v>813.1</v>
      </c>
      <c r="AA28" s="38">
        <v>1.144420947879099</v>
      </c>
      <c r="AB28" s="38">
        <v>791.4</v>
      </c>
      <c r="AC28" s="38">
        <v>1.3</v>
      </c>
      <c r="AD28" s="38">
        <v>840.4</v>
      </c>
      <c r="AE28" s="38">
        <v>2.1514525343381496</v>
      </c>
      <c r="AF28" s="38"/>
      <c r="AG28" s="38"/>
      <c r="AH28" s="38"/>
      <c r="AI28" s="38"/>
      <c r="AJ28" s="38"/>
      <c r="AK28" s="38"/>
      <c r="AL28" s="38"/>
      <c r="AM28" s="38"/>
      <c r="AN28" s="38"/>
      <c r="AO28" s="38"/>
      <c r="AP28" s="38"/>
      <c r="AQ28" s="38"/>
      <c r="AR28" s="38"/>
      <c r="AS28" s="38"/>
      <c r="AT28" s="38"/>
      <c r="AU28" s="38"/>
      <c r="AV28" s="38"/>
      <c r="AW28" s="38"/>
      <c r="AX28" s="38"/>
      <c r="AY28" s="38"/>
    </row>
    <row r="29" spans="1:51" x14ac:dyDescent="0.4">
      <c r="A29" s="42" t="s">
        <v>43</v>
      </c>
      <c r="B29" s="39">
        <v>1206.7639637200009</v>
      </c>
      <c r="C29" s="85">
        <f>100*(B29/B28-1)</f>
        <v>7.4575322569637503</v>
      </c>
      <c r="D29" s="54"/>
      <c r="E29" s="54"/>
      <c r="F29" s="54"/>
      <c r="G29" s="54"/>
      <c r="H29" s="41"/>
      <c r="I29" s="41"/>
      <c r="J29" s="39">
        <v>1270.9302925426164</v>
      </c>
      <c r="K29" s="41">
        <v>13.171288680392191</v>
      </c>
      <c r="L29" s="37">
        <v>1217.522938950533</v>
      </c>
      <c r="M29" s="41">
        <v>8.4155762180403215</v>
      </c>
      <c r="N29" s="37">
        <v>1192.5818317877684</v>
      </c>
      <c r="O29" s="37">
        <v>12.724393873517958</v>
      </c>
      <c r="P29" s="37">
        <v>1210.9311299519777</v>
      </c>
      <c r="Q29" s="41">
        <v>13.528434346336326</v>
      </c>
      <c r="R29" s="37">
        <v>1126.5084177199924</v>
      </c>
      <c r="S29" s="41">
        <v>11.063428441200607</v>
      </c>
      <c r="T29" s="39">
        <v>1107.4000000000001</v>
      </c>
      <c r="U29" s="71">
        <f t="shared" ref="U29:U30" si="1">(T29/T28-1)*100</f>
        <v>10.695721711315475</v>
      </c>
      <c r="V29" s="39">
        <v>1061.8</v>
      </c>
      <c r="W29" s="38">
        <v>10.974080267558527</v>
      </c>
      <c r="X29" s="39">
        <v>890.1</v>
      </c>
      <c r="Y29" s="38">
        <v>3.3797909407665472</v>
      </c>
      <c r="Z29" s="39">
        <v>843.1</v>
      </c>
      <c r="AA29" s="38">
        <v>3.6895830771122906</v>
      </c>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row>
    <row r="30" spans="1:51" x14ac:dyDescent="0.4">
      <c r="A30" s="42" t="s">
        <v>64</v>
      </c>
      <c r="B30" s="39">
        <v>1202</v>
      </c>
      <c r="C30" s="85">
        <f>100*(B30/B29-1)</f>
        <v>-0.3947717916033433</v>
      </c>
      <c r="D30" s="54"/>
      <c r="E30" s="54"/>
      <c r="F30" s="54"/>
      <c r="G30" s="54"/>
      <c r="H30" s="86">
        <v>1249.1064145263626</v>
      </c>
      <c r="I30" s="54">
        <f>(H30/B29-1)*100</f>
        <v>3.5087599629538113</v>
      </c>
      <c r="J30" s="39">
        <v>1259.2368712202879</v>
      </c>
      <c r="K30" s="41">
        <v>-0.9200678739771595</v>
      </c>
      <c r="L30" s="37">
        <v>1256.5570201678602</v>
      </c>
      <c r="M30" s="41">
        <v>3.2060242947844042</v>
      </c>
      <c r="N30" s="37">
        <v>1248.486334436574</v>
      </c>
      <c r="O30" s="37">
        <v>4.6876869292064249</v>
      </c>
      <c r="P30" s="37">
        <v>1267.0965057173682</v>
      </c>
      <c r="Q30" s="41">
        <v>4.6381973653297548</v>
      </c>
      <c r="R30" s="37">
        <v>1160.7136724100008</v>
      </c>
      <c r="S30" s="41">
        <v>3.0363958361925514</v>
      </c>
      <c r="T30" s="39">
        <v>1135.3</v>
      </c>
      <c r="U30" s="71">
        <f t="shared" si="1"/>
        <v>2.5194148455842447</v>
      </c>
      <c r="V30" s="39">
        <v>1087.4000000000001</v>
      </c>
      <c r="W30" s="38">
        <v>2.4110001883594023</v>
      </c>
      <c r="X30" s="39"/>
      <c r="Y30" s="38"/>
      <c r="Z30" s="39"/>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row>
    <row r="31" spans="1:51" x14ac:dyDescent="0.4">
      <c r="A31" s="42" t="s">
        <v>69</v>
      </c>
      <c r="C31" s="57"/>
      <c r="D31" s="39">
        <v>1190.6141917299974</v>
      </c>
      <c r="E31" s="54">
        <f>(D31/B30-1)*100</f>
        <v>-0.94723862479223486</v>
      </c>
      <c r="F31" s="39">
        <v>1091.0738941900017</v>
      </c>
      <c r="G31" s="54">
        <f>(F31/B30-1)*100</f>
        <v>-9.2284613818634185</v>
      </c>
      <c r="H31" s="87">
        <v>1141.1510977904691</v>
      </c>
      <c r="I31" s="54">
        <f>(H31/H30-1)*100</f>
        <v>-8.642603662941573</v>
      </c>
      <c r="J31" s="39">
        <v>1153.5035464701105</v>
      </c>
      <c r="K31" s="41">
        <v>-8.3966191879145455</v>
      </c>
      <c r="L31" s="37">
        <v>1155.4545709170234</v>
      </c>
      <c r="M31" s="41">
        <v>-8.045989766332351</v>
      </c>
      <c r="N31" s="37">
        <v>1151.3255053755884</v>
      </c>
      <c r="O31" s="37">
        <v>-7.7822901525656736</v>
      </c>
      <c r="P31" s="37">
        <v>1160.2263133630556</v>
      </c>
      <c r="Q31" s="41">
        <v>-8.4342583119829442</v>
      </c>
      <c r="R31" s="37">
        <v>1040.4580780999993</v>
      </c>
      <c r="S31" s="41">
        <v>-10.360487445651746</v>
      </c>
      <c r="T31" s="38"/>
      <c r="U31" s="39"/>
      <c r="V31" s="39"/>
      <c r="W31" s="38"/>
      <c r="AA31" s="40"/>
      <c r="AB31" s="39"/>
      <c r="AC31" s="38"/>
      <c r="AD31" s="38"/>
      <c r="AE31" s="38"/>
      <c r="AF31" s="38"/>
      <c r="AG31" s="38"/>
      <c r="AH31" s="38"/>
      <c r="AI31" s="38"/>
      <c r="AJ31" s="38"/>
      <c r="AK31" s="38"/>
      <c r="AL31" s="38"/>
      <c r="AM31" s="38"/>
      <c r="AN31" s="38"/>
      <c r="AO31" s="38"/>
      <c r="AP31" s="38"/>
      <c r="AQ31" s="38"/>
      <c r="AR31" s="38"/>
      <c r="AS31" s="38"/>
      <c r="AT31" s="38"/>
      <c r="AU31" s="38"/>
      <c r="AV31" s="38"/>
      <c r="AW31" s="38"/>
      <c r="AX31" s="38"/>
      <c r="AY31" s="38"/>
    </row>
    <row r="32" spans="1:51" x14ac:dyDescent="0.4">
      <c r="A32" s="42" t="s">
        <v>71</v>
      </c>
      <c r="C32" s="57"/>
      <c r="D32" s="39">
        <v>1546.0972682099964</v>
      </c>
      <c r="E32" s="54">
        <f>(D32/D31-1)*100</f>
        <v>29.857117355830589</v>
      </c>
      <c r="F32" s="39">
        <v>1461.8386375900009</v>
      </c>
      <c r="G32" s="54">
        <f>(F32/F31-1)*100</f>
        <v>33.981634550540662</v>
      </c>
      <c r="H32" s="87">
        <v>1213.6113015893097</v>
      </c>
      <c r="I32" s="54">
        <f t="shared" ref="I32:I33" si="2">(H32/H31-1)*100</f>
        <v>6.3497466671276204</v>
      </c>
      <c r="J32" s="39">
        <v>1238.3141163577347</v>
      </c>
      <c r="K32" s="41">
        <v>7.35243252152602</v>
      </c>
      <c r="L32" s="37">
        <v>1216.1072183945798</v>
      </c>
      <c r="M32" s="41">
        <v>5.2492455354103296</v>
      </c>
      <c r="N32" s="37">
        <v>1208.3320586223344</v>
      </c>
      <c r="O32" s="37">
        <v>4.9513845546355073</v>
      </c>
      <c r="P32" s="37"/>
      <c r="Q32" s="41"/>
      <c r="R32" s="37"/>
      <c r="S32" s="41"/>
      <c r="T32" s="38"/>
      <c r="U32" s="39"/>
      <c r="V32" s="39"/>
      <c r="W32" s="38"/>
      <c r="AA32" s="40"/>
      <c r="AB32" s="39"/>
      <c r="AC32" s="38"/>
      <c r="AD32" s="38"/>
      <c r="AE32" s="38"/>
      <c r="AF32" s="38"/>
      <c r="AG32" s="38"/>
      <c r="AH32" s="38"/>
      <c r="AI32" s="38"/>
      <c r="AJ32" s="38"/>
      <c r="AK32" s="38"/>
      <c r="AL32" s="38"/>
      <c r="AM32" s="38"/>
      <c r="AN32" s="38"/>
      <c r="AO32" s="38"/>
      <c r="AP32" s="38"/>
      <c r="AQ32" s="38"/>
      <c r="AR32" s="38"/>
      <c r="AS32" s="38"/>
      <c r="AT32" s="38"/>
      <c r="AU32" s="38"/>
      <c r="AV32" s="38"/>
      <c r="AW32" s="38"/>
      <c r="AX32" s="38"/>
      <c r="AY32" s="38"/>
    </row>
    <row r="33" spans="1:51" x14ac:dyDescent="0.4">
      <c r="A33" s="42" t="s">
        <v>75</v>
      </c>
      <c r="C33" s="57"/>
      <c r="D33" s="39">
        <v>1727.4496802899994</v>
      </c>
      <c r="E33" s="54">
        <f t="shared" ref="E33:E35" si="3">(D33/D32-1)*100</f>
        <v>11.729689703802704</v>
      </c>
      <c r="F33" s="39">
        <v>1606.0761030600006</v>
      </c>
      <c r="G33" s="54">
        <f t="shared" ref="G33:G34" si="4">(F33/F32-1)*100</f>
        <v>9.866852726494546</v>
      </c>
      <c r="H33" s="87">
        <v>1282.4892793284416</v>
      </c>
      <c r="I33" s="54">
        <f t="shared" si="2"/>
        <v>5.6754561900446365</v>
      </c>
      <c r="J33" s="39">
        <v>1304.8237841106638</v>
      </c>
      <c r="K33" s="41">
        <v>5.3709851865821001</v>
      </c>
      <c r="L33" s="37"/>
      <c r="M33" s="41"/>
      <c r="N33" s="37"/>
      <c r="O33" s="37"/>
      <c r="P33" s="37"/>
      <c r="Q33" s="41"/>
      <c r="R33" s="37"/>
      <c r="S33" s="41"/>
      <c r="T33" s="38"/>
      <c r="U33" s="39"/>
      <c r="V33" s="39"/>
      <c r="W33" s="38"/>
      <c r="AA33" s="40"/>
      <c r="AB33" s="39"/>
      <c r="AC33" s="38"/>
      <c r="AD33" s="38"/>
      <c r="AE33" s="38"/>
      <c r="AF33" s="38"/>
      <c r="AG33" s="38"/>
      <c r="AH33" s="38"/>
      <c r="AI33" s="38"/>
      <c r="AJ33" s="38"/>
      <c r="AK33" s="38"/>
      <c r="AL33" s="38"/>
      <c r="AM33" s="38"/>
      <c r="AN33" s="38"/>
      <c r="AO33" s="38"/>
      <c r="AP33" s="38"/>
      <c r="AQ33" s="38"/>
      <c r="AR33" s="38"/>
      <c r="AS33" s="38"/>
      <c r="AT33" s="38"/>
      <c r="AU33" s="38"/>
      <c r="AV33" s="38"/>
      <c r="AW33" s="38"/>
      <c r="AX33" s="38"/>
      <c r="AY33" s="38"/>
    </row>
    <row r="34" spans="1:51" x14ac:dyDescent="0.4">
      <c r="A34" s="42" t="s">
        <v>77</v>
      </c>
      <c r="C34" s="57"/>
      <c r="D34" s="39">
        <v>1790.5660612300017</v>
      </c>
      <c r="E34" s="54">
        <f t="shared" si="3"/>
        <v>3.6537319529565959</v>
      </c>
      <c r="F34" s="39">
        <v>1677.5586411000004</v>
      </c>
      <c r="G34" s="54">
        <f t="shared" si="4"/>
        <v>4.4507565926550141</v>
      </c>
      <c r="H34" s="87"/>
      <c r="I34" s="54"/>
      <c r="J34" s="39"/>
      <c r="K34" s="41"/>
      <c r="L34" s="37"/>
      <c r="M34" s="41"/>
      <c r="N34" s="37"/>
      <c r="O34" s="37"/>
      <c r="P34" s="37"/>
      <c r="Q34" s="41"/>
      <c r="R34" s="37"/>
      <c r="S34" s="41"/>
      <c r="T34" s="38"/>
      <c r="U34" s="39"/>
      <c r="V34" s="39"/>
      <c r="W34" s="38"/>
      <c r="AA34" s="40"/>
      <c r="AB34" s="39"/>
      <c r="AC34" s="38"/>
      <c r="AD34" s="38"/>
      <c r="AE34" s="38"/>
      <c r="AF34" s="38"/>
      <c r="AG34" s="38"/>
      <c r="AH34" s="38"/>
      <c r="AI34" s="38"/>
      <c r="AJ34" s="38"/>
      <c r="AK34" s="38"/>
      <c r="AL34" s="38"/>
      <c r="AM34" s="38"/>
      <c r="AN34" s="38"/>
      <c r="AO34" s="38"/>
      <c r="AP34" s="38"/>
      <c r="AQ34" s="38"/>
      <c r="AR34" s="38"/>
      <c r="AS34" s="38"/>
      <c r="AT34" s="38"/>
      <c r="AU34" s="38"/>
      <c r="AV34" s="38"/>
      <c r="AW34" s="38"/>
      <c r="AX34" s="38"/>
      <c r="AY34" s="38"/>
    </row>
    <row r="35" spans="1:51" ht="14.25" customHeight="1" thickBot="1" x14ac:dyDescent="0.45">
      <c r="A35" s="43" t="s">
        <v>84</v>
      </c>
      <c r="B35" s="58"/>
      <c r="C35" s="65"/>
      <c r="D35" s="95">
        <v>1655.3105770000002</v>
      </c>
      <c r="E35" s="97">
        <f t="shared" si="3"/>
        <v>-7.5537835301697669</v>
      </c>
      <c r="F35" s="58"/>
      <c r="G35" s="82"/>
      <c r="H35" s="82"/>
      <c r="I35" s="82"/>
      <c r="J35" s="82"/>
      <c r="K35" s="82"/>
      <c r="L35" s="58"/>
      <c r="M35" s="82"/>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row>
    <row r="36" spans="1:51" x14ac:dyDescent="0.4">
      <c r="B36" s="13" t="s">
        <v>44</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13"/>
      <c r="AK36" s="27"/>
      <c r="AL36" s="13"/>
      <c r="AM36" s="27"/>
      <c r="AN36" s="13"/>
      <c r="AO36" s="27"/>
      <c r="AP36" s="13"/>
      <c r="AQ36" s="27"/>
      <c r="AR36" s="13"/>
      <c r="AS36" s="27"/>
      <c r="AT36" s="13"/>
      <c r="AU36" s="27"/>
      <c r="AV36" s="13"/>
      <c r="AW36" s="27"/>
      <c r="AX36" s="13"/>
      <c r="AY36" s="27"/>
    </row>
    <row r="37" spans="1:51" x14ac:dyDescent="0.4">
      <c r="B37" s="44"/>
      <c r="C37" s="45"/>
      <c r="D37" s="45"/>
      <c r="E37" s="45"/>
      <c r="F37" s="45"/>
      <c r="G37" s="45"/>
      <c r="H37" s="45"/>
      <c r="I37" s="45"/>
      <c r="J37" s="45"/>
      <c r="K37" s="45"/>
      <c r="L37" s="45"/>
      <c r="M37" s="45"/>
      <c r="N37" s="94"/>
      <c r="O37" s="45"/>
      <c r="P37" s="45"/>
      <c r="Q37" s="45"/>
      <c r="R37" s="45"/>
      <c r="S37" s="45"/>
      <c r="T37" s="45"/>
      <c r="U37" s="45"/>
      <c r="V37" s="45"/>
      <c r="W37" s="45"/>
      <c r="X37" s="45"/>
      <c r="Y37" s="45"/>
      <c r="Z37" s="45"/>
      <c r="AA37" s="45"/>
      <c r="AB37" s="45"/>
      <c r="AC37" s="45"/>
      <c r="AD37" s="45"/>
      <c r="AE37" s="45"/>
      <c r="AF37" s="45"/>
      <c r="AG37" s="45"/>
      <c r="AH37" s="45"/>
      <c r="AI37" s="45"/>
      <c r="AJ37" s="44"/>
      <c r="AK37" s="45"/>
      <c r="AL37" s="44"/>
      <c r="AM37" s="45"/>
      <c r="AN37" s="44"/>
      <c r="AO37" s="45"/>
      <c r="AP37" s="44"/>
      <c r="AQ37" s="45"/>
      <c r="AR37" s="44"/>
      <c r="AS37" s="45"/>
      <c r="AT37" s="44"/>
      <c r="AU37" s="45"/>
      <c r="AV37" s="44"/>
      <c r="AW37" s="45"/>
      <c r="AX37" s="44"/>
      <c r="AY37" s="45"/>
    </row>
    <row r="38" spans="1:51" x14ac:dyDescent="0.4">
      <c r="B38" s="46"/>
      <c r="L38" s="98"/>
      <c r="M38" s="98"/>
      <c r="N38" s="98"/>
      <c r="O38" s="98"/>
      <c r="P38" s="98"/>
      <c r="Q38" s="98"/>
      <c r="R38" s="98"/>
      <c r="S38" s="98"/>
      <c r="T38" s="98"/>
      <c r="AJ38" s="32"/>
      <c r="AL38" s="32"/>
      <c r="AN38" s="32"/>
      <c r="AP38" s="32"/>
      <c r="AR38" s="32"/>
      <c r="AT38" s="32"/>
      <c r="AV38" s="32"/>
      <c r="AX38" s="32"/>
    </row>
    <row r="39" spans="1:51" x14ac:dyDescent="0.4">
      <c r="B39" s="35"/>
      <c r="L39" s="98"/>
      <c r="M39" s="98"/>
      <c r="N39" s="98"/>
      <c r="O39" s="98"/>
      <c r="P39" s="98"/>
      <c r="Q39" s="98"/>
      <c r="R39" s="98"/>
      <c r="S39" s="98"/>
      <c r="T39" s="98"/>
      <c r="AJ39" s="32"/>
      <c r="AL39" s="32"/>
      <c r="AN39" s="32"/>
      <c r="AP39" s="32"/>
      <c r="AR39" s="32"/>
      <c r="AT39" s="32"/>
      <c r="AV39" s="32"/>
      <c r="AX39" s="32"/>
    </row>
    <row r="40" spans="1:51" x14ac:dyDescent="0.4">
      <c r="B40" s="35"/>
      <c r="L40" s="98"/>
      <c r="M40" s="98"/>
      <c r="N40" s="98"/>
      <c r="O40" s="98"/>
      <c r="P40" s="98"/>
      <c r="Q40" s="98"/>
      <c r="R40" s="98"/>
      <c r="S40" s="98"/>
      <c r="T40" s="98"/>
      <c r="AJ40" s="32"/>
      <c r="AL40" s="32"/>
      <c r="AN40" s="32"/>
      <c r="AP40" s="32"/>
      <c r="AR40" s="32"/>
      <c r="AT40" s="32"/>
      <c r="AV40" s="32"/>
      <c r="AX40" s="32"/>
    </row>
    <row r="41" spans="1:51" x14ac:dyDescent="0.4">
      <c r="B41" s="35"/>
      <c r="L41" s="98"/>
      <c r="M41" s="98"/>
      <c r="N41" s="98"/>
      <c r="O41" s="98"/>
      <c r="P41" s="98"/>
      <c r="Q41" s="98"/>
      <c r="R41" s="98"/>
      <c r="S41" s="98"/>
      <c r="T41" s="98"/>
      <c r="AJ41" s="32"/>
      <c r="AL41" s="32"/>
      <c r="AN41" s="32"/>
      <c r="AP41" s="32"/>
      <c r="AR41" s="32"/>
      <c r="AT41" s="32"/>
      <c r="AV41" s="32"/>
      <c r="AX41" s="32"/>
    </row>
    <row r="42" spans="1:51" x14ac:dyDescent="0.4">
      <c r="B42" s="35"/>
      <c r="L42" s="98"/>
      <c r="M42" s="98"/>
      <c r="N42" s="98"/>
      <c r="O42" s="98"/>
      <c r="P42" s="98"/>
      <c r="Q42" s="98"/>
      <c r="R42" s="98"/>
      <c r="S42" s="98"/>
      <c r="T42" s="98"/>
      <c r="AJ42" s="32"/>
      <c r="AL42" s="32"/>
      <c r="AN42" s="32"/>
      <c r="AP42" s="32"/>
      <c r="AR42" s="32"/>
      <c r="AT42" s="32"/>
      <c r="AV42" s="32"/>
      <c r="AX42" s="32"/>
    </row>
    <row r="43" spans="1:51" x14ac:dyDescent="0.4">
      <c r="B43" s="35"/>
      <c r="F43" s="32"/>
      <c r="G43" s="32"/>
      <c r="H43" s="32"/>
      <c r="I43" s="32"/>
      <c r="L43" s="98"/>
      <c r="M43" s="98"/>
      <c r="N43" s="98"/>
      <c r="O43" s="98"/>
      <c r="P43" s="98"/>
      <c r="Q43" s="98"/>
      <c r="R43" s="98"/>
      <c r="S43" s="98"/>
      <c r="T43" s="98"/>
      <c r="AJ43" s="32"/>
      <c r="AL43" s="32"/>
      <c r="AN43" s="32"/>
      <c r="AP43" s="32"/>
      <c r="AR43" s="32"/>
      <c r="AT43" s="32"/>
      <c r="AV43" s="32"/>
      <c r="AX43" s="32"/>
    </row>
    <row r="44" spans="1:51" x14ac:dyDescent="0.4">
      <c r="C44" s="32"/>
      <c r="D44" s="32"/>
      <c r="E44" s="32"/>
      <c r="F44" s="32"/>
      <c r="G44" s="32"/>
      <c r="H44" s="32"/>
      <c r="I44" s="32"/>
      <c r="J44" s="32"/>
      <c r="K44" s="32"/>
      <c r="L44" s="98"/>
      <c r="M44" s="98"/>
      <c r="N44" s="98"/>
      <c r="O44" s="98"/>
      <c r="P44" s="98"/>
      <c r="Q44" s="98"/>
      <c r="R44" s="98"/>
      <c r="S44" s="98"/>
      <c r="T44" s="98"/>
      <c r="AJ44" s="32"/>
      <c r="AL44" s="32"/>
      <c r="AN44" s="32"/>
      <c r="AP44" s="32"/>
      <c r="AR44" s="32"/>
      <c r="AT44" s="32"/>
      <c r="AV44" s="32"/>
      <c r="AX44" s="32"/>
    </row>
    <row r="45" spans="1:51" hidden="1" x14ac:dyDescent="0.4">
      <c r="C45" s="32"/>
      <c r="D45" s="32"/>
      <c r="E45" s="32"/>
      <c r="F45" s="32"/>
      <c r="G45" s="32"/>
      <c r="H45" s="32"/>
      <c r="I45" s="32"/>
      <c r="J45" s="32"/>
      <c r="K45" s="32"/>
      <c r="L45" s="32"/>
      <c r="M45" s="32"/>
      <c r="N45" s="32"/>
      <c r="O45" s="32"/>
      <c r="P45" s="32"/>
      <c r="Q45" s="32"/>
      <c r="R45" s="32"/>
      <c r="S45" s="32"/>
      <c r="AJ45" s="32"/>
      <c r="AL45" s="32"/>
      <c r="AN45" s="32"/>
      <c r="AP45" s="32"/>
      <c r="AR45" s="32"/>
      <c r="AT45" s="32"/>
      <c r="AV45" s="32"/>
      <c r="AX45" s="32"/>
    </row>
    <row r="46" spans="1:51" hidden="1" x14ac:dyDescent="0.4">
      <c r="C46" s="32"/>
      <c r="D46" s="32"/>
      <c r="E46" s="32"/>
      <c r="F46" s="32"/>
      <c r="G46" s="32"/>
      <c r="H46" s="32"/>
      <c r="I46" s="32"/>
      <c r="J46" s="32"/>
      <c r="K46" s="32"/>
      <c r="L46" s="32"/>
      <c r="M46" s="32"/>
      <c r="N46" s="32"/>
      <c r="O46" s="32"/>
      <c r="P46" s="32"/>
      <c r="Q46" s="32"/>
      <c r="R46" s="32"/>
      <c r="S46" s="32"/>
      <c r="AJ46" s="32"/>
      <c r="AL46" s="32"/>
      <c r="AN46" s="32"/>
      <c r="AP46" s="32"/>
      <c r="AR46" s="32"/>
      <c r="AT46" s="32"/>
      <c r="AV46" s="32"/>
      <c r="AX46" s="32"/>
    </row>
    <row r="47" spans="1:51" hidden="1" x14ac:dyDescent="0.4">
      <c r="C47" s="32"/>
      <c r="D47" s="32"/>
      <c r="E47" s="32"/>
      <c r="F47" s="32"/>
      <c r="G47" s="32"/>
      <c r="H47" s="32"/>
      <c r="I47" s="32"/>
      <c r="J47" s="32"/>
      <c r="K47" s="32"/>
      <c r="L47" s="32"/>
      <c r="M47" s="32"/>
      <c r="N47" s="32"/>
      <c r="O47" s="32"/>
      <c r="P47" s="32"/>
      <c r="Q47" s="32"/>
      <c r="R47" s="32"/>
      <c r="S47" s="32"/>
      <c r="AJ47" s="32"/>
      <c r="AL47" s="32"/>
      <c r="AN47" s="32"/>
      <c r="AP47" s="32"/>
      <c r="AR47" s="32"/>
      <c r="AT47" s="32"/>
      <c r="AV47" s="32"/>
      <c r="AX47" s="32"/>
    </row>
    <row r="48" spans="1:51" hidden="1" x14ac:dyDescent="0.4">
      <c r="C48" s="32"/>
      <c r="D48" s="32"/>
      <c r="E48" s="32"/>
      <c r="F48" s="32"/>
      <c r="G48" s="32"/>
      <c r="H48" s="32"/>
      <c r="I48" s="32"/>
      <c r="J48" s="32"/>
      <c r="K48" s="32"/>
      <c r="L48" s="32"/>
      <c r="M48" s="32"/>
      <c r="N48" s="32"/>
      <c r="O48" s="32"/>
      <c r="P48" s="32"/>
      <c r="Q48" s="32"/>
      <c r="R48" s="32"/>
      <c r="S48" s="32"/>
      <c r="AJ48" s="32"/>
      <c r="AL48" s="32"/>
      <c r="AN48" s="32"/>
      <c r="AP48" s="32"/>
      <c r="AR48" s="32"/>
      <c r="AT48" s="32"/>
      <c r="AV48" s="32"/>
      <c r="AX48" s="32"/>
    </row>
    <row r="49" spans="2:50" hidden="1" x14ac:dyDescent="0.4">
      <c r="C49" s="32"/>
      <c r="D49" s="32"/>
      <c r="E49" s="32"/>
      <c r="F49" s="32"/>
      <c r="G49" s="32"/>
      <c r="H49" s="32"/>
      <c r="I49" s="32"/>
      <c r="J49" s="32"/>
      <c r="K49" s="32"/>
      <c r="L49" s="32"/>
      <c r="M49" s="32"/>
      <c r="N49" s="32"/>
      <c r="O49" s="32"/>
      <c r="P49" s="32"/>
      <c r="Q49" s="32"/>
      <c r="R49" s="32"/>
      <c r="S49" s="32"/>
      <c r="AJ49" s="32"/>
      <c r="AL49" s="32"/>
      <c r="AN49" s="32"/>
      <c r="AP49" s="32"/>
      <c r="AR49" s="32"/>
      <c r="AT49" s="32"/>
      <c r="AV49" s="32"/>
      <c r="AX49" s="32"/>
    </row>
    <row r="50" spans="2:50" hidden="1" x14ac:dyDescent="0.4">
      <c r="C50" s="32"/>
      <c r="D50" s="32"/>
      <c r="E50" s="32"/>
      <c r="F50" s="32"/>
      <c r="G50" s="32"/>
      <c r="H50" s="32"/>
      <c r="I50" s="32"/>
      <c r="J50" s="32"/>
      <c r="K50" s="32"/>
      <c r="L50" s="32"/>
      <c r="M50" s="32"/>
      <c r="N50" s="32"/>
      <c r="O50" s="32"/>
      <c r="P50" s="32"/>
      <c r="Q50" s="32"/>
      <c r="R50" s="32"/>
      <c r="S50" s="32"/>
      <c r="AJ50" s="32"/>
      <c r="AL50" s="32"/>
      <c r="AN50" s="32"/>
      <c r="AP50" s="32"/>
      <c r="AR50" s="32"/>
      <c r="AT50" s="32"/>
      <c r="AV50" s="32"/>
      <c r="AX50" s="32"/>
    </row>
    <row r="51" spans="2:50" hidden="1" x14ac:dyDescent="0.4">
      <c r="C51" s="32"/>
      <c r="D51" s="32"/>
      <c r="E51" s="32"/>
      <c r="F51" s="32"/>
      <c r="G51" s="32"/>
      <c r="H51" s="32"/>
      <c r="I51" s="32"/>
      <c r="J51" s="32"/>
      <c r="K51" s="32"/>
      <c r="L51" s="32"/>
      <c r="M51" s="32"/>
      <c r="N51" s="32"/>
      <c r="O51" s="32"/>
      <c r="P51" s="32"/>
      <c r="Q51" s="32"/>
      <c r="R51" s="32"/>
      <c r="S51" s="32"/>
      <c r="AJ51" s="32"/>
      <c r="AL51" s="32"/>
      <c r="AN51" s="32"/>
      <c r="AP51" s="32"/>
      <c r="AR51" s="32"/>
      <c r="AT51" s="32"/>
      <c r="AV51" s="32"/>
      <c r="AX51" s="32"/>
    </row>
    <row r="52" spans="2:50" hidden="1" x14ac:dyDescent="0.4">
      <c r="C52" s="32"/>
      <c r="D52" s="32"/>
      <c r="E52" s="32"/>
      <c r="F52" s="32"/>
      <c r="G52" s="32"/>
      <c r="H52" s="32"/>
      <c r="I52" s="32"/>
      <c r="J52" s="32"/>
      <c r="K52" s="32"/>
      <c r="L52" s="32"/>
      <c r="M52" s="32"/>
      <c r="N52" s="32"/>
      <c r="O52" s="32"/>
      <c r="P52" s="32"/>
      <c r="Q52" s="32"/>
      <c r="R52" s="32"/>
      <c r="S52" s="32"/>
      <c r="AJ52" s="32"/>
      <c r="AL52" s="32"/>
      <c r="AN52" s="32"/>
      <c r="AP52" s="32"/>
      <c r="AR52" s="32"/>
      <c r="AT52" s="32"/>
      <c r="AV52" s="32"/>
      <c r="AX52" s="32"/>
    </row>
    <row r="53" spans="2:50" hidden="1" x14ac:dyDescent="0.4">
      <c r="C53" s="32"/>
      <c r="D53" s="32"/>
      <c r="E53" s="32"/>
      <c r="F53" s="32"/>
      <c r="G53" s="32"/>
      <c r="H53" s="32"/>
      <c r="I53" s="32"/>
      <c r="J53" s="32"/>
      <c r="K53" s="32"/>
      <c r="L53" s="32"/>
      <c r="M53" s="32"/>
      <c r="N53" s="32"/>
      <c r="O53" s="32"/>
      <c r="P53" s="32"/>
      <c r="Q53" s="32"/>
      <c r="R53" s="32"/>
      <c r="S53" s="32"/>
      <c r="AJ53" s="32"/>
      <c r="AL53" s="32"/>
      <c r="AN53" s="32"/>
      <c r="AP53" s="32"/>
      <c r="AR53" s="32"/>
      <c r="AT53" s="32"/>
      <c r="AV53" s="32"/>
      <c r="AX53" s="32"/>
    </row>
    <row r="54" spans="2:50" hidden="1" x14ac:dyDescent="0.4">
      <c r="C54" s="32"/>
      <c r="D54" s="32"/>
      <c r="E54" s="32"/>
      <c r="F54" s="32"/>
      <c r="G54" s="32"/>
      <c r="H54" s="32"/>
      <c r="I54" s="32"/>
      <c r="J54" s="32"/>
      <c r="K54" s="32"/>
      <c r="L54" s="32"/>
      <c r="M54" s="32"/>
      <c r="N54" s="32"/>
      <c r="O54" s="32"/>
      <c r="P54" s="32"/>
      <c r="Q54" s="32"/>
      <c r="R54" s="32"/>
      <c r="S54" s="32"/>
      <c r="AJ54" s="32"/>
      <c r="AL54" s="32"/>
      <c r="AN54" s="32"/>
      <c r="AP54" s="32"/>
      <c r="AR54" s="32"/>
      <c r="AT54" s="32"/>
      <c r="AV54" s="32"/>
      <c r="AX54" s="32"/>
    </row>
    <row r="55" spans="2:50" hidden="1" x14ac:dyDescent="0.4">
      <c r="C55" s="32"/>
      <c r="D55" s="32"/>
      <c r="E55" s="32"/>
      <c r="F55" s="32"/>
      <c r="G55" s="32"/>
      <c r="H55" s="32"/>
      <c r="I55" s="32"/>
      <c r="J55" s="32"/>
      <c r="K55" s="32"/>
      <c r="L55" s="32"/>
      <c r="M55" s="32"/>
      <c r="N55" s="32"/>
      <c r="O55" s="32"/>
      <c r="P55" s="32"/>
      <c r="Q55" s="32"/>
      <c r="R55" s="32"/>
      <c r="S55" s="32"/>
      <c r="AJ55" s="32"/>
      <c r="AL55" s="32"/>
      <c r="AN55" s="32"/>
      <c r="AP55" s="32"/>
      <c r="AR55" s="32"/>
      <c r="AT55" s="32"/>
      <c r="AV55" s="32"/>
      <c r="AX55" s="32"/>
    </row>
    <row r="56" spans="2:50" hidden="1" x14ac:dyDescent="0.4">
      <c r="C56" s="32"/>
      <c r="D56" s="32"/>
      <c r="E56" s="32"/>
      <c r="F56" s="32"/>
      <c r="G56" s="32"/>
      <c r="H56" s="32"/>
      <c r="I56" s="32"/>
      <c r="J56" s="32"/>
      <c r="K56" s="32"/>
      <c r="L56" s="32"/>
      <c r="M56" s="32"/>
      <c r="N56" s="32"/>
      <c r="O56" s="32"/>
      <c r="P56" s="32"/>
      <c r="Q56" s="32"/>
      <c r="R56" s="32"/>
      <c r="S56" s="32"/>
      <c r="AJ56" s="32"/>
      <c r="AL56" s="32"/>
      <c r="AN56" s="32"/>
      <c r="AP56" s="32"/>
      <c r="AR56" s="32"/>
      <c r="AT56" s="32"/>
      <c r="AV56" s="32"/>
      <c r="AX56" s="32"/>
    </row>
    <row r="57" spans="2:50" hidden="1" x14ac:dyDescent="0.4">
      <c r="C57" s="32"/>
      <c r="D57" s="32"/>
      <c r="E57" s="32"/>
      <c r="F57" s="32"/>
      <c r="G57" s="32"/>
      <c r="H57" s="32"/>
      <c r="I57" s="32"/>
      <c r="J57" s="32"/>
      <c r="K57" s="32"/>
      <c r="L57" s="32"/>
      <c r="M57" s="32"/>
      <c r="N57" s="32"/>
      <c r="O57" s="32"/>
      <c r="R57" s="32"/>
      <c r="S57" s="32"/>
      <c r="AJ57" s="32"/>
      <c r="AL57" s="32"/>
      <c r="AN57" s="32"/>
      <c r="AP57" s="32"/>
      <c r="AR57" s="32"/>
      <c r="AT57" s="32"/>
      <c r="AV57" s="32"/>
      <c r="AX57" s="32"/>
    </row>
    <row r="58" spans="2:50" hidden="1" x14ac:dyDescent="0.4">
      <c r="B58" s="32"/>
      <c r="C58" s="32"/>
      <c r="D58" s="32"/>
      <c r="E58" s="32"/>
      <c r="J58" s="32"/>
      <c r="K58" s="32"/>
      <c r="L58" s="32"/>
      <c r="M58" s="32"/>
      <c r="N58" s="32"/>
      <c r="O58" s="32"/>
      <c r="AJ58" s="32"/>
      <c r="AL58" s="32"/>
      <c r="AN58" s="32"/>
      <c r="AP58" s="32"/>
      <c r="AR58" s="32"/>
      <c r="AT58" s="32"/>
      <c r="AV58" s="32"/>
      <c r="AX58" s="32"/>
    </row>
    <row r="59" spans="2:50" ht="12.75" hidden="1" customHeight="1" x14ac:dyDescent="0.4"/>
    <row r="60" spans="2:50" hidden="1" x14ac:dyDescent="0.4"/>
    <row r="61" spans="2:50" hidden="1" x14ac:dyDescent="0.4"/>
    <row r="62" spans="2:50" hidden="1" x14ac:dyDescent="0.4"/>
    <row r="63" spans="2:50" hidden="1" x14ac:dyDescent="0.4"/>
    <row r="64" spans="2:50" hidden="1" x14ac:dyDescent="0.4"/>
    <row r="65" hidden="1" x14ac:dyDescent="0.4"/>
    <row r="66" x14ac:dyDescent="0.4"/>
  </sheetData>
  <pageMargins left="0.7" right="0.7" top="0.75" bottom="0.75" header="0.3" footer="0.3"/>
  <pageSetup paperSize="9" scale="31"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61"/>
  <sheetViews>
    <sheetView showGridLines="0" zoomScaleNormal="100" workbookViewId="0">
      <pane xSplit="1" ySplit="5" topLeftCell="B18" activePane="bottomRight" state="frozen"/>
      <selection pane="topRight" activeCell="B1" sqref="B1"/>
      <selection pane="bottomLeft" activeCell="A6" sqref="A6"/>
      <selection pane="bottomRight" activeCell="A30" sqref="A30:XFD30"/>
    </sheetView>
  </sheetViews>
  <sheetFormatPr defaultColWidth="0" defaultRowHeight="0" customHeight="1" zeroHeight="1" x14ac:dyDescent="0.4"/>
  <cols>
    <col min="1" max="1" width="7.59765625" style="32" bestFit="1" customWidth="1"/>
    <col min="2" max="2" width="11.59765625" style="32" customWidth="1"/>
    <col min="3" max="3" width="6.73046875" style="40" customWidth="1"/>
    <col min="4" max="4" width="11.59765625" style="32" customWidth="1"/>
    <col min="5" max="5" width="6" style="32" customWidth="1"/>
    <col min="6" max="6" width="9.86328125" style="32" customWidth="1"/>
    <col min="7" max="7" width="6" style="32" customWidth="1"/>
    <col min="8" max="8" width="11.59765625" style="32" customWidth="1"/>
    <col min="9" max="9" width="6" style="32" customWidth="1"/>
    <col min="10" max="10" width="11.59765625" style="32" customWidth="1"/>
    <col min="11" max="11" width="6" style="32" customWidth="1"/>
    <col min="12" max="12" width="11.59765625" style="32" customWidth="1"/>
    <col min="13" max="13" width="6" style="32" customWidth="1"/>
    <col min="14" max="14" width="11.59765625" style="32" customWidth="1"/>
    <col min="15" max="15" width="6" style="32" customWidth="1"/>
    <col min="16" max="16" width="11.59765625" style="32" customWidth="1"/>
    <col min="17" max="17" width="6" style="32" customWidth="1"/>
    <col min="18" max="18" width="11.59765625" style="32" customWidth="1"/>
    <col min="19" max="19" width="6" style="32" customWidth="1"/>
    <col min="20" max="20" width="11.59765625" style="32" customWidth="1"/>
    <col min="21" max="21" width="10.59765625" style="40" customWidth="1"/>
    <col min="22" max="22" width="1.86328125" style="32" customWidth="1"/>
    <col min="23" max="30" width="0" style="32" hidden="1" customWidth="1"/>
    <col min="31" max="16384" width="9.1328125" style="32" hidden="1"/>
  </cols>
  <sheetData>
    <row r="1" spans="1:21" ht="13.15" x14ac:dyDescent="0.4">
      <c r="B1" s="50" t="s">
        <v>8</v>
      </c>
      <c r="C1" s="41"/>
      <c r="T1" s="34"/>
      <c r="U1" s="32"/>
    </row>
    <row r="2" spans="1:21" ht="13.15" x14ac:dyDescent="0.4">
      <c r="B2" s="3" t="s">
        <v>85</v>
      </c>
      <c r="C2" s="41"/>
      <c r="T2" s="34"/>
      <c r="U2" s="32"/>
    </row>
    <row r="3" spans="1:21" ht="13.15" x14ac:dyDescent="0.4">
      <c r="B3" s="47"/>
      <c r="C3" s="41"/>
      <c r="T3" s="34"/>
      <c r="U3" s="32"/>
    </row>
    <row r="4" spans="1:21" s="51" customFormat="1" ht="52.5" x14ac:dyDescent="0.4">
      <c r="A4" s="4"/>
      <c r="B4" s="5" t="s">
        <v>10</v>
      </c>
      <c r="C4" s="6"/>
      <c r="D4" s="5" t="s">
        <v>11</v>
      </c>
      <c r="E4" s="6"/>
      <c r="F4" s="7" t="s">
        <v>86</v>
      </c>
      <c r="G4" s="6"/>
      <c r="H4" s="5" t="s">
        <v>12</v>
      </c>
      <c r="I4" s="6"/>
      <c r="J4" s="5" t="s">
        <v>13</v>
      </c>
      <c r="K4" s="6"/>
      <c r="L4" s="5" t="s">
        <v>14</v>
      </c>
      <c r="M4" s="6"/>
      <c r="N4" s="5" t="s">
        <v>15</v>
      </c>
      <c r="O4" s="6"/>
      <c r="P4" s="5" t="s">
        <v>16</v>
      </c>
      <c r="Q4" s="6"/>
      <c r="R4" s="7" t="s">
        <v>17</v>
      </c>
      <c r="S4" s="6"/>
      <c r="T4" s="5" t="s">
        <v>18</v>
      </c>
      <c r="U4" s="8"/>
    </row>
    <row r="5" spans="1:21" s="52" customFormat="1" ht="13.15" x14ac:dyDescent="0.4">
      <c r="A5" s="9"/>
      <c r="B5" s="10" t="s">
        <v>19</v>
      </c>
      <c r="C5" s="11" t="s">
        <v>20</v>
      </c>
      <c r="D5" s="10" t="s">
        <v>19</v>
      </c>
      <c r="E5" s="11" t="s">
        <v>20</v>
      </c>
      <c r="F5" s="10" t="s">
        <v>19</v>
      </c>
      <c r="G5" s="11" t="s">
        <v>20</v>
      </c>
      <c r="H5" s="10" t="s">
        <v>19</v>
      </c>
      <c r="I5" s="11" t="s">
        <v>20</v>
      </c>
      <c r="J5" s="10" t="s">
        <v>19</v>
      </c>
      <c r="K5" s="11" t="s">
        <v>20</v>
      </c>
      <c r="L5" s="10" t="s">
        <v>19</v>
      </c>
      <c r="M5" s="11" t="s">
        <v>20</v>
      </c>
      <c r="N5" s="10" t="s">
        <v>19</v>
      </c>
      <c r="O5" s="11" t="s">
        <v>20</v>
      </c>
      <c r="P5" s="10" t="s">
        <v>19</v>
      </c>
      <c r="Q5" s="11" t="s">
        <v>20</v>
      </c>
      <c r="R5" s="10" t="s">
        <v>19</v>
      </c>
      <c r="S5" s="11" t="s">
        <v>20</v>
      </c>
      <c r="T5" s="10" t="s">
        <v>19</v>
      </c>
      <c r="U5" s="12" t="s">
        <v>20</v>
      </c>
    </row>
    <row r="6" spans="1:21" ht="13.15" x14ac:dyDescent="0.4">
      <c r="A6" s="32" t="s">
        <v>21</v>
      </c>
      <c r="B6" s="80">
        <f>VLOOKUP(A6,'Total taxation revenue'!$A$6:$T$32,2)</f>
        <v>8598.2000000000007</v>
      </c>
      <c r="C6" s="41"/>
      <c r="D6" s="80">
        <f t="shared" ref="D6:D18" ca="1" si="0">VLOOKUP($A6,INDIRECT("'"&amp;D$4&amp;"'!"&amp;"$A$06:$E$31"),2,0)</f>
        <v>2386.3000000000002</v>
      </c>
      <c r="E6" s="41"/>
      <c r="F6" s="41"/>
      <c r="G6" s="41"/>
      <c r="H6" s="80">
        <f t="shared" ref="H6:H25" ca="1" si="1">VLOOKUP($A6,INDIRECT("'"&amp;H$4&amp;"'!"&amp;"$A$06:$E$31"),2,0)</f>
        <v>1152.9000000000001</v>
      </c>
      <c r="I6" s="41"/>
      <c r="J6" s="80">
        <f t="shared" ref="J6:J25" ca="1" si="2">VLOOKUP($A6,INDIRECT("'"&amp;J$4&amp;"'!"&amp;"$A$06:$E$31"),2,0)</f>
        <v>1194.3</v>
      </c>
      <c r="K6" s="41"/>
      <c r="L6" s="80">
        <f t="shared" ref="L6:L8" ca="1" si="3">VLOOKUP($A6,INDIRECT("'"&amp;L$4&amp;"'!"&amp;"$A$06:$E$31"),2,0)</f>
        <v>331.4</v>
      </c>
      <c r="M6" s="41"/>
      <c r="N6" s="80">
        <f t="shared" ref="N6:N11" ca="1" si="4">VLOOKUP($A6,INDIRECT("'"&amp;N$4&amp;"'!"&amp;"$A$06:$E$31"),2,0)</f>
        <v>764</v>
      </c>
      <c r="O6" s="41"/>
      <c r="P6" s="80">
        <f t="shared" ref="P6:P10" ca="1" si="5">VLOOKUP($A6,INDIRECT("'"&amp;P$4&amp;"'!"&amp;"$A$06:$E$31"),2,0)</f>
        <v>436.9</v>
      </c>
      <c r="Q6" s="41"/>
      <c r="R6" s="80">
        <f t="shared" ref="R6:R11" ca="1" si="6">VLOOKUP($A6,INDIRECT("'"&amp;R$4&amp;"'!"&amp;"$A$06:$E$32"),2,0)</f>
        <v>0</v>
      </c>
      <c r="S6" s="41"/>
      <c r="T6" s="80">
        <f t="shared" ref="T6:T25" ca="1" si="7">VLOOKUP($A6,INDIRECT("'"&amp;T$4&amp;"'!"&amp;"$A$06:$E$32"),2,0)</f>
        <v>2332.4</v>
      </c>
      <c r="U6" s="41"/>
    </row>
    <row r="7" spans="1:21" ht="13.15" x14ac:dyDescent="0.4">
      <c r="A7" s="32" t="s">
        <v>22</v>
      </c>
      <c r="B7" s="80">
        <f>VLOOKUP(A7,'Total taxation revenue'!$A$6:$T$32,2)</f>
        <v>8573.2999999999993</v>
      </c>
      <c r="C7" s="37">
        <f>VLOOKUP(A7,'Total taxation revenue'!$A$6:$U$31,3)</f>
        <v>-0.289595496731887</v>
      </c>
      <c r="D7" s="80">
        <f t="shared" ca="1" si="0"/>
        <v>2345.5</v>
      </c>
      <c r="E7" s="54">
        <f t="shared" ref="E7:E18" ca="1" si="8">VLOOKUP($A7,INDIRECT("'"&amp;D$4&amp;"'!"&amp;"$A$06:$E$32"),3,0)</f>
        <v>-1.7097598793110791</v>
      </c>
      <c r="F7" s="41"/>
      <c r="G7" s="41"/>
      <c r="H7" s="80">
        <f t="shared" ca="1" si="1"/>
        <v>981</v>
      </c>
      <c r="I7" s="54">
        <f t="shared" ref="I7:I25" ca="1" si="9">VLOOKUP($A7,INDIRECT("'"&amp;H$4&amp;"'!"&amp;"$A$06:$E$32"),3,0)</f>
        <v>-14.910226385636227</v>
      </c>
      <c r="J7" s="80">
        <f t="shared" ca="1" si="2"/>
        <v>1324.8</v>
      </c>
      <c r="K7" s="54">
        <f t="shared" ref="K7:K25" ca="1" si="10">VLOOKUP($A7,INDIRECT("'"&amp;J$4&amp;"'!"&amp;"$A$06:$E$32"),3,0)</f>
        <v>10.926902788244153</v>
      </c>
      <c r="L7" s="80">
        <f t="shared" ca="1" si="3"/>
        <v>514.70000000000005</v>
      </c>
      <c r="M7" s="54">
        <f t="shared" ref="M7:M25" ca="1" si="11">VLOOKUP($A7,INDIRECT("'"&amp;L$4&amp;"'!"&amp;"$A$06:$E$32"),3,0)</f>
        <v>55.310802655401361</v>
      </c>
      <c r="N7" s="80">
        <f t="shared" ca="1" si="4"/>
        <v>851</v>
      </c>
      <c r="O7" s="54">
        <f t="shared" ref="O7:O25" ca="1" si="12">VLOOKUP($A7,INDIRECT("'"&amp;N$4&amp;"'!"&amp;"$A$06:$E$32"),3,0)</f>
        <v>11.387434554973819</v>
      </c>
      <c r="P7" s="80">
        <f t="shared" ca="1" si="5"/>
        <v>324.5</v>
      </c>
      <c r="Q7" s="54">
        <f t="shared" ref="Q7:Q25" ca="1" si="13">VLOOKUP($A7,INDIRECT("'"&amp;P$4&amp;"'!"&amp;"$A$06:$E$32"),3,0)</f>
        <v>-25.726710917830165</v>
      </c>
      <c r="R7" s="80">
        <f t="shared" ca="1" si="6"/>
        <v>0</v>
      </c>
      <c r="S7" s="41"/>
      <c r="T7" s="80">
        <f t="shared" ca="1" si="7"/>
        <v>2231.8000000000002</v>
      </c>
      <c r="U7" s="54">
        <f t="shared" ref="U7:U25" ca="1" si="14">VLOOKUP($A7,INDIRECT("'"&amp;T$4&amp;"'!"&amp;"$A$06:$E$32"),3,0)</f>
        <v>-4.3131538329617474</v>
      </c>
    </row>
    <row r="8" spans="1:21" ht="13.15" x14ac:dyDescent="0.4">
      <c r="A8" s="32" t="s">
        <v>23</v>
      </c>
      <c r="B8" s="80">
        <f>VLOOKUP(A8,'Total taxation revenue'!$A$6:$T$32,2)</f>
        <v>9099.6</v>
      </c>
      <c r="C8" s="37">
        <f>VLOOKUP(A8,'Total taxation revenue'!$A$6:$U$31,3)</f>
        <v>6.1388263562455636</v>
      </c>
      <c r="D8" s="80">
        <f t="shared" ca="1" si="0"/>
        <v>2131.9</v>
      </c>
      <c r="E8" s="54">
        <f t="shared" ca="1" si="8"/>
        <v>-9.106800255808988</v>
      </c>
      <c r="F8" s="41"/>
      <c r="G8" s="41"/>
      <c r="H8" s="80">
        <f t="shared" ca="1" si="1"/>
        <v>1006.2</v>
      </c>
      <c r="I8" s="54">
        <f t="shared" ca="1" si="9"/>
        <v>2.5688073394495525</v>
      </c>
      <c r="J8" s="80">
        <f t="shared" ca="1" si="2"/>
        <v>1407.9</v>
      </c>
      <c r="K8" s="54">
        <f t="shared" ca="1" si="10"/>
        <v>6.2726449275362528</v>
      </c>
      <c r="L8" s="80">
        <f t="shared" ca="1" si="3"/>
        <v>531.70000000000005</v>
      </c>
      <c r="M8" s="54">
        <f t="shared" ca="1" si="11"/>
        <v>3.3028948902273259</v>
      </c>
      <c r="N8" s="80">
        <f t="shared" ca="1" si="4"/>
        <v>895</v>
      </c>
      <c r="O8" s="54">
        <f t="shared" ca="1" si="12"/>
        <v>5.1703877790834296</v>
      </c>
      <c r="P8" s="80">
        <f t="shared" ca="1" si="5"/>
        <v>348.5</v>
      </c>
      <c r="Q8" s="54">
        <f t="shared" ca="1" si="13"/>
        <v>7.3959938366717992</v>
      </c>
      <c r="R8" s="80">
        <f t="shared" ca="1" si="6"/>
        <v>0</v>
      </c>
      <c r="S8" s="41"/>
      <c r="T8" s="80">
        <f t="shared" ca="1" si="7"/>
        <v>2778.4</v>
      </c>
      <c r="U8" s="54">
        <f t="shared" ca="1" si="14"/>
        <v>24.491441885473609</v>
      </c>
    </row>
    <row r="9" spans="1:21" ht="13.15" x14ac:dyDescent="0.4">
      <c r="A9" s="32" t="s">
        <v>24</v>
      </c>
      <c r="B9" s="80">
        <f>VLOOKUP(A9,'Total taxation revenue'!$A$6:$T$32,2)</f>
        <v>9707.6</v>
      </c>
      <c r="C9" s="37">
        <f>VLOOKUP(A9,'Total taxation revenue'!$A$6:$U$31,3)</f>
        <v>6.6816123785660819</v>
      </c>
      <c r="D9" s="80">
        <f t="shared" ca="1" si="0"/>
        <v>2325.8000000000002</v>
      </c>
      <c r="E9" s="54">
        <f t="shared" ca="1" si="8"/>
        <v>9.0951733195741014</v>
      </c>
      <c r="F9" s="54"/>
      <c r="G9" s="54"/>
      <c r="H9" s="80">
        <f t="shared" ca="1" si="1"/>
        <v>1293.7</v>
      </c>
      <c r="I9" s="54">
        <f t="shared" ca="1" si="9"/>
        <v>28.572848340290193</v>
      </c>
      <c r="J9" s="80">
        <f t="shared" ca="1" si="2"/>
        <v>1520.2</v>
      </c>
      <c r="K9" s="54">
        <f t="shared" ca="1" si="10"/>
        <v>7.9764187797428665</v>
      </c>
      <c r="L9" s="80">
        <f t="shared" ref="L9:L25" ca="1" si="15">VLOOKUP($A9,INDIRECT("'"&amp;L$4&amp;"'!"&amp;"$A$06:$E$31"),2,0)</f>
        <v>578.70000000000005</v>
      </c>
      <c r="M9" s="54">
        <f t="shared" ca="1" si="11"/>
        <v>8.8395711867594429</v>
      </c>
      <c r="N9" s="80">
        <f t="shared" ca="1" si="4"/>
        <v>916.1</v>
      </c>
      <c r="O9" s="54">
        <f t="shared" ca="1" si="12"/>
        <v>2.3575418994413511</v>
      </c>
      <c r="P9" s="80">
        <f t="shared" ca="1" si="5"/>
        <v>381.1</v>
      </c>
      <c r="Q9" s="54">
        <f t="shared" ca="1" si="13"/>
        <v>9.3543758967001409</v>
      </c>
      <c r="R9" s="80">
        <f t="shared" ca="1" si="6"/>
        <v>0</v>
      </c>
      <c r="S9" s="54"/>
      <c r="T9" s="80">
        <f t="shared" ca="1" si="7"/>
        <v>2692.1</v>
      </c>
      <c r="U9" s="54">
        <f t="shared" ca="1" si="14"/>
        <v>-3.1061042326518962</v>
      </c>
    </row>
    <row r="10" spans="1:21" ht="13.15" x14ac:dyDescent="0.4">
      <c r="A10" s="32" t="s">
        <v>25</v>
      </c>
      <c r="B10" s="80">
        <f>VLOOKUP(A10,'Total taxation revenue'!$A$6:$T$32,2)</f>
        <v>8515.9</v>
      </c>
      <c r="C10" s="37">
        <f>VLOOKUP(A10,'Total taxation revenue'!$A$6:$U$31,3)</f>
        <v>-12.275948741192478</v>
      </c>
      <c r="D10" s="80">
        <f t="shared" ca="1" si="0"/>
        <v>2512.8000000000002</v>
      </c>
      <c r="E10" s="54">
        <f t="shared" ca="1" si="8"/>
        <v>8.0402442170435897</v>
      </c>
      <c r="F10" s="54"/>
      <c r="G10" s="54"/>
      <c r="H10" s="80">
        <f t="shared" ca="1" si="1"/>
        <v>1284</v>
      </c>
      <c r="I10" s="54">
        <f t="shared" ca="1" si="9"/>
        <v>-0.74978743139831883</v>
      </c>
      <c r="J10" s="80">
        <f t="shared" ca="1" si="2"/>
        <v>1276.4000000000001</v>
      </c>
      <c r="K10" s="54">
        <f t="shared" ca="1" si="10"/>
        <v>-16.037363504801995</v>
      </c>
      <c r="L10" s="80">
        <f t="shared" ca="1" si="15"/>
        <v>641.79999999999995</v>
      </c>
      <c r="M10" s="54">
        <f t="shared" ca="1" si="11"/>
        <v>10.903749783998595</v>
      </c>
      <c r="N10" s="80">
        <f t="shared" ca="1" si="4"/>
        <v>967</v>
      </c>
      <c r="O10" s="54">
        <f t="shared" ca="1" si="12"/>
        <v>5.5561619910490023</v>
      </c>
      <c r="P10" s="80">
        <f t="shared" ca="1" si="5"/>
        <v>497.6</v>
      </c>
      <c r="Q10" s="54">
        <f t="shared" ca="1" si="13"/>
        <v>30.569404355812125</v>
      </c>
      <c r="R10" s="80">
        <f t="shared" ca="1" si="6"/>
        <v>0</v>
      </c>
      <c r="S10" s="54"/>
      <c r="T10" s="80">
        <f t="shared" ca="1" si="7"/>
        <v>1336.3</v>
      </c>
      <c r="U10" s="54">
        <f t="shared" ca="1" si="14"/>
        <v>-50.362170796032835</v>
      </c>
    </row>
    <row r="11" spans="1:21" ht="13.15" x14ac:dyDescent="0.4">
      <c r="A11" s="32" t="s">
        <v>26</v>
      </c>
      <c r="B11" s="80">
        <f>VLOOKUP(A11,'Total taxation revenue'!$A$6:$T$32,2)</f>
        <v>8757.7999999999993</v>
      </c>
      <c r="C11" s="37">
        <f>VLOOKUP(A11,'Total taxation revenue'!$A$6:$U$31,3)</f>
        <v>2.8405688183280597</v>
      </c>
      <c r="D11" s="80">
        <f t="shared" ca="1" si="0"/>
        <v>2558.6</v>
      </c>
      <c r="E11" s="54">
        <f t="shared" ca="1" si="8"/>
        <v>1.8226679401464496</v>
      </c>
      <c r="F11" s="54"/>
      <c r="G11" s="54"/>
      <c r="H11" s="80">
        <f t="shared" ca="1" si="1"/>
        <v>1885.2</v>
      </c>
      <c r="I11" s="54">
        <f t="shared" ca="1" si="9"/>
        <v>46.822429906542062</v>
      </c>
      <c r="J11" s="80">
        <f t="shared" ca="1" si="2"/>
        <v>1370</v>
      </c>
      <c r="K11" s="54">
        <f t="shared" ca="1" si="10"/>
        <v>7.3331244124098971</v>
      </c>
      <c r="L11" s="80">
        <f t="shared" ca="1" si="15"/>
        <v>738.4</v>
      </c>
      <c r="M11" s="54">
        <f t="shared" ca="1" si="11"/>
        <v>15.051417887192287</v>
      </c>
      <c r="N11" s="80">
        <f t="shared" ca="1" si="4"/>
        <v>1040</v>
      </c>
      <c r="O11" s="54">
        <f t="shared" ca="1" si="12"/>
        <v>7.5491209927611269</v>
      </c>
      <c r="P11" s="80">
        <f t="shared" ref="P11:P25" ca="1" si="16">VLOOKUP($A11,INDIRECT("'"&amp;P$4&amp;"'!"&amp;"$A$06:$E$31"),2,0)</f>
        <v>514.5</v>
      </c>
      <c r="Q11" s="54">
        <f t="shared" ca="1" si="13"/>
        <v>3.396302250803851</v>
      </c>
      <c r="R11" s="80">
        <f t="shared" ca="1" si="6"/>
        <v>0</v>
      </c>
      <c r="S11" s="54"/>
      <c r="T11" s="80">
        <f t="shared" ca="1" si="7"/>
        <v>651.1</v>
      </c>
      <c r="U11" s="54">
        <f t="shared" ca="1" si="14"/>
        <v>-51.275911097807381</v>
      </c>
    </row>
    <row r="12" spans="1:21" ht="13.15" x14ac:dyDescent="0.4">
      <c r="A12" s="32" t="s">
        <v>27</v>
      </c>
      <c r="B12" s="80">
        <f>VLOOKUP(A12,'Total taxation revenue'!$A$6:$T$32,2)</f>
        <v>9250.5</v>
      </c>
      <c r="C12" s="37">
        <f>VLOOKUP(A12,'Total taxation revenue'!$A$6:$U$31,3)</f>
        <v>5.6258421064651065</v>
      </c>
      <c r="D12" s="80">
        <f t="shared" ca="1" si="0"/>
        <v>2619.6999999999998</v>
      </c>
      <c r="E12" s="54">
        <f t="shared" ca="1" si="8"/>
        <v>2.3880247010083622</v>
      </c>
      <c r="F12" s="54"/>
      <c r="G12" s="54"/>
      <c r="H12" s="80">
        <f t="shared" ca="1" si="1"/>
        <v>2115.6999999999998</v>
      </c>
      <c r="I12" s="54">
        <f t="shared" ca="1" si="9"/>
        <v>12.226819435603641</v>
      </c>
      <c r="J12" s="80">
        <f t="shared" ca="1" si="2"/>
        <v>1325.7</v>
      </c>
      <c r="K12" s="54">
        <f t="shared" ca="1" si="10"/>
        <v>-3.233576642335767</v>
      </c>
      <c r="L12" s="80">
        <f t="shared" ca="1" si="15"/>
        <v>841.5</v>
      </c>
      <c r="M12" s="54">
        <f t="shared" ca="1" si="11"/>
        <v>13.962621885157089</v>
      </c>
      <c r="N12" s="80">
        <f t="shared" ref="N12:N25" ca="1" si="17">VLOOKUP($A12,INDIRECT("'"&amp;N$4&amp;"'!"&amp;"$A$06:$E$31"),2,0)</f>
        <v>1010.6</v>
      </c>
      <c r="O12" s="54">
        <f t="shared" ca="1" si="12"/>
        <v>-2.8269230769230713</v>
      </c>
      <c r="P12" s="80">
        <f t="shared" ca="1" si="16"/>
        <v>655.5</v>
      </c>
      <c r="Q12" s="54">
        <f t="shared" ca="1" si="13"/>
        <v>27.405247813411073</v>
      </c>
      <c r="R12" s="80">
        <f t="shared" ref="R12:R25" ca="1" si="18">VLOOKUP($A12,INDIRECT("'"&amp;R$4&amp;"'!"&amp;"$A$06:$E$32"),2,0)</f>
        <v>0</v>
      </c>
      <c r="S12" s="54"/>
      <c r="T12" s="80">
        <f t="shared" ca="1" si="7"/>
        <v>681.8</v>
      </c>
      <c r="U12" s="54">
        <f t="shared" ca="1" si="14"/>
        <v>4.7150975272615359</v>
      </c>
    </row>
    <row r="13" spans="1:21" ht="13.15" x14ac:dyDescent="0.4">
      <c r="A13" s="32" t="s">
        <v>28</v>
      </c>
      <c r="B13" s="80">
        <f>VLOOKUP(A13,'Total taxation revenue'!$A$6:$T$32,2)</f>
        <v>10043.4</v>
      </c>
      <c r="C13" s="37">
        <f>VLOOKUP(A13,'Total taxation revenue'!$A$6:$U$31,3)</f>
        <v>8.5714285714285623</v>
      </c>
      <c r="D13" s="80">
        <f t="shared" ca="1" si="0"/>
        <v>2714.3</v>
      </c>
      <c r="E13" s="54">
        <f t="shared" ca="1" si="8"/>
        <v>3.6111005076917335</v>
      </c>
      <c r="F13" s="54"/>
      <c r="G13" s="54"/>
      <c r="H13" s="80">
        <f t="shared" ca="1" si="1"/>
        <v>2445.6</v>
      </c>
      <c r="I13" s="54">
        <f t="shared" ca="1" si="9"/>
        <v>15.592947960485892</v>
      </c>
      <c r="J13" s="80">
        <f t="shared" ca="1" si="2"/>
        <v>1323.9</v>
      </c>
      <c r="K13" s="54">
        <f t="shared" ca="1" si="10"/>
        <v>-0.13577732518669228</v>
      </c>
      <c r="L13" s="80">
        <f t="shared" ca="1" si="15"/>
        <v>953.6</v>
      </c>
      <c r="M13" s="54">
        <f t="shared" ca="1" si="11"/>
        <v>13.32144979203802</v>
      </c>
      <c r="N13" s="80">
        <f t="shared" ca="1" si="17"/>
        <v>1120.3</v>
      </c>
      <c r="O13" s="54">
        <f t="shared" ca="1" si="12"/>
        <v>10.854937660795549</v>
      </c>
      <c r="P13" s="80">
        <f t="shared" ca="1" si="16"/>
        <v>748.5</v>
      </c>
      <c r="Q13" s="54">
        <f t="shared" ca="1" si="13"/>
        <v>14.187643020594965</v>
      </c>
      <c r="R13" s="80">
        <f t="shared" ca="1" si="18"/>
        <v>0</v>
      </c>
      <c r="S13" s="54"/>
      <c r="T13" s="80">
        <f t="shared" ca="1" si="7"/>
        <v>737.2</v>
      </c>
      <c r="U13" s="54">
        <f t="shared" ca="1" si="14"/>
        <v>8.1255500146670823</v>
      </c>
    </row>
    <row r="14" spans="1:21" ht="13.15" x14ac:dyDescent="0.4">
      <c r="A14" s="32" t="s">
        <v>29</v>
      </c>
      <c r="B14" s="80">
        <f>VLOOKUP(A14,'Total taxation revenue'!$A$6:$T$32,2)</f>
        <v>10414.9</v>
      </c>
      <c r="C14" s="37">
        <f>VLOOKUP(A14,'Total taxation revenue'!$A$6:$U$31,3)</f>
        <v>3.698946571878059</v>
      </c>
      <c r="D14" s="80">
        <f t="shared" ca="1" si="0"/>
        <v>3045</v>
      </c>
      <c r="E14" s="54">
        <f t="shared" ca="1" si="8"/>
        <v>12.183620086210055</v>
      </c>
      <c r="F14" s="54"/>
      <c r="G14" s="54"/>
      <c r="H14" s="80">
        <f t="shared" ca="1" si="1"/>
        <v>2337.1999999999998</v>
      </c>
      <c r="I14" s="54">
        <f t="shared" ca="1" si="9"/>
        <v>-4.4324501144913375</v>
      </c>
      <c r="J14" s="80">
        <f t="shared" ca="1" si="2"/>
        <v>1369</v>
      </c>
      <c r="K14" s="54">
        <f t="shared" ca="1" si="10"/>
        <v>3.4066017070775612</v>
      </c>
      <c r="L14" s="80">
        <f t="shared" ca="1" si="15"/>
        <v>996.7</v>
      </c>
      <c r="M14" s="54">
        <f t="shared" ca="1" si="11"/>
        <v>4.5197147651006686</v>
      </c>
      <c r="N14" s="80">
        <f t="shared" ca="1" si="17"/>
        <v>1221.5999999999999</v>
      </c>
      <c r="O14" s="54">
        <f t="shared" ca="1" si="12"/>
        <v>9.042220833705251</v>
      </c>
      <c r="P14" s="80">
        <f t="shared" ca="1" si="16"/>
        <v>847.8</v>
      </c>
      <c r="Q14" s="54">
        <f t="shared" ca="1" si="13"/>
        <v>13.266533066132258</v>
      </c>
      <c r="R14" s="80">
        <f t="shared" ca="1" si="18"/>
        <v>0</v>
      </c>
      <c r="S14" s="54"/>
      <c r="T14" s="80">
        <f t="shared" ca="1" si="7"/>
        <v>597.70000000000005</v>
      </c>
      <c r="U14" s="54">
        <f t="shared" ca="1" si="14"/>
        <v>-18.922951709169833</v>
      </c>
    </row>
    <row r="15" spans="1:21" ht="13.15" x14ac:dyDescent="0.4">
      <c r="A15" s="32" t="s">
        <v>30</v>
      </c>
      <c r="B15" s="80">
        <f>VLOOKUP(A15,'Total taxation revenue'!$A$6:$T$32,2)</f>
        <v>10885.4</v>
      </c>
      <c r="C15" s="37">
        <f>VLOOKUP(A15,'Total taxation revenue'!$A$6:$U$31,3)</f>
        <v>4.5175661792239863</v>
      </c>
      <c r="D15" s="80">
        <f t="shared" ca="1" si="0"/>
        <v>3301.5</v>
      </c>
      <c r="E15" s="54">
        <f t="shared" ca="1" si="8"/>
        <v>8.4236453201970374</v>
      </c>
      <c r="F15" s="54"/>
      <c r="G15" s="54"/>
      <c r="H15" s="80">
        <f t="shared" ca="1" si="1"/>
        <v>2671.2</v>
      </c>
      <c r="I15" s="54">
        <f t="shared" ca="1" si="9"/>
        <v>14.29060414170802</v>
      </c>
      <c r="J15" s="80">
        <f t="shared" ca="1" si="2"/>
        <v>1459.9</v>
      </c>
      <c r="K15" s="54">
        <f t="shared" ca="1" si="10"/>
        <v>6.6398831263696279</v>
      </c>
      <c r="L15" s="80">
        <f t="shared" ca="1" si="15"/>
        <v>1048.3</v>
      </c>
      <c r="M15" s="54">
        <f t="shared" ca="1" si="11"/>
        <v>5.1770843784488818</v>
      </c>
      <c r="N15" s="80">
        <f t="shared" ca="1" si="17"/>
        <v>1241.8</v>
      </c>
      <c r="O15" s="54">
        <f t="shared" ca="1" si="12"/>
        <v>1.6535690897184097</v>
      </c>
      <c r="P15" s="80">
        <f t="shared" ca="1" si="16"/>
        <v>780.1</v>
      </c>
      <c r="Q15" s="54">
        <f t="shared" ca="1" si="13"/>
        <v>-7.9853739089407849</v>
      </c>
      <c r="R15" s="80">
        <f t="shared" ca="1" si="18"/>
        <v>0</v>
      </c>
      <c r="S15" s="54"/>
      <c r="T15" s="80">
        <f t="shared" ca="1" si="7"/>
        <v>382.6</v>
      </c>
      <c r="U15" s="54">
        <f t="shared" ca="1" si="14"/>
        <v>-35.987953822988118</v>
      </c>
    </row>
    <row r="16" spans="1:21" ht="13.15" x14ac:dyDescent="0.4">
      <c r="A16" s="32" t="s">
        <v>31</v>
      </c>
      <c r="B16" s="80">
        <f>VLOOKUP(A16,'Total taxation revenue'!$A$6:$T$32,2)</f>
        <v>11701.8</v>
      </c>
      <c r="C16" s="37">
        <f>VLOOKUP(A16,'Total taxation revenue'!$A$6:$U$31,3)</f>
        <v>7.4999540669153042</v>
      </c>
      <c r="D16" s="80">
        <f t="shared" ca="1" si="0"/>
        <v>3478.7</v>
      </c>
      <c r="E16" s="54">
        <f t="shared" ca="1" si="8"/>
        <v>5.3672573072845564</v>
      </c>
      <c r="F16" s="54"/>
      <c r="G16" s="54"/>
      <c r="H16" s="80">
        <f t="shared" ca="1" si="1"/>
        <v>2961.4</v>
      </c>
      <c r="I16" s="54">
        <f t="shared" ca="1" si="9"/>
        <v>10.864031147050035</v>
      </c>
      <c r="J16" s="80">
        <f t="shared" ca="1" si="2"/>
        <v>1508.4</v>
      </c>
      <c r="K16" s="54">
        <f t="shared" ca="1" si="10"/>
        <v>3.3221453524213906</v>
      </c>
      <c r="L16" s="80">
        <f t="shared" ca="1" si="15"/>
        <v>1094.9000000000001</v>
      </c>
      <c r="M16" s="54">
        <f t="shared" ca="1" si="11"/>
        <v>4.4452923781360454</v>
      </c>
      <c r="N16" s="80">
        <f t="shared" ca="1" si="17"/>
        <v>1279.8</v>
      </c>
      <c r="O16" s="54">
        <f t="shared" ca="1" si="12"/>
        <v>3.0600740860041942</v>
      </c>
      <c r="P16" s="80">
        <f t="shared" ca="1" si="16"/>
        <v>989.1</v>
      </c>
      <c r="Q16" s="54">
        <f t="shared" ca="1" si="13"/>
        <v>26.791436995257012</v>
      </c>
      <c r="R16" s="80">
        <f t="shared" ca="1" si="18"/>
        <v>0</v>
      </c>
      <c r="S16" s="54"/>
      <c r="T16" s="80">
        <f t="shared" ca="1" si="7"/>
        <v>389.5</v>
      </c>
      <c r="U16" s="54">
        <f t="shared" ca="1" si="14"/>
        <v>1.8034500784108731</v>
      </c>
    </row>
    <row r="17" spans="1:22" ht="13.15" x14ac:dyDescent="0.4">
      <c r="A17" s="32" t="s">
        <v>32</v>
      </c>
      <c r="B17" s="80">
        <f>VLOOKUP(A17,'Total taxation revenue'!$A$6:$T$32,2)</f>
        <v>12862.9</v>
      </c>
      <c r="C17" s="37">
        <f>VLOOKUP(A17,'Total taxation revenue'!$A$6:$U$31,3)</f>
        <v>9.9224051000700761</v>
      </c>
      <c r="D17" s="80">
        <f t="shared" ca="1" si="0"/>
        <v>3844.8</v>
      </c>
      <c r="E17" s="54">
        <f t="shared" ca="1" si="8"/>
        <v>10.524046339149695</v>
      </c>
      <c r="F17" s="54"/>
      <c r="G17" s="54"/>
      <c r="H17" s="80">
        <f t="shared" ca="1" si="1"/>
        <v>3705.6</v>
      </c>
      <c r="I17" s="54">
        <f t="shared" ca="1" si="9"/>
        <v>25.130006078206257</v>
      </c>
      <c r="J17" s="80">
        <f t="shared" ca="1" si="2"/>
        <v>1594.6</v>
      </c>
      <c r="K17" s="54">
        <f t="shared" ca="1" si="10"/>
        <v>5.7146645452134548</v>
      </c>
      <c r="L17" s="80">
        <f t="shared" ca="1" si="15"/>
        <v>1155.7</v>
      </c>
      <c r="M17" s="54">
        <f t="shared" ca="1" si="11"/>
        <v>5.5530185405059829</v>
      </c>
      <c r="N17" s="80">
        <f t="shared" ca="1" si="17"/>
        <v>1343</v>
      </c>
      <c r="O17" s="54">
        <f t="shared" ca="1" si="12"/>
        <v>4.9382716049382713</v>
      </c>
      <c r="P17" s="80">
        <f t="shared" ca="1" si="16"/>
        <v>865.4</v>
      </c>
      <c r="Q17" s="54">
        <f t="shared" ca="1" si="13"/>
        <v>-12.506318875745636</v>
      </c>
      <c r="R17" s="80">
        <f t="shared" ca="1" si="18"/>
        <v>0</v>
      </c>
      <c r="S17" s="54"/>
      <c r="T17" s="80">
        <f t="shared" ca="1" si="7"/>
        <v>353.8</v>
      </c>
      <c r="U17" s="54">
        <f t="shared" ca="1" si="14"/>
        <v>-9.1655969191270827</v>
      </c>
    </row>
    <row r="18" spans="1:22" ht="13.15" x14ac:dyDescent="0.4">
      <c r="A18" s="32" t="s">
        <v>33</v>
      </c>
      <c r="B18" s="80">
        <f>VLOOKUP(A18,'Total taxation revenue'!$A$6:$T$32,2)</f>
        <v>12626.9</v>
      </c>
      <c r="C18" s="37">
        <f>VLOOKUP(A18,'Total taxation revenue'!$A$6:$U$31,3)</f>
        <v>-1.8347340024411296</v>
      </c>
      <c r="D18" s="80">
        <f t="shared" ca="1" si="0"/>
        <v>3979.7</v>
      </c>
      <c r="E18" s="54">
        <f t="shared" ca="1" si="8"/>
        <v>3.5086350395339139</v>
      </c>
      <c r="F18" s="54"/>
      <c r="G18" s="54"/>
      <c r="H18" s="80">
        <f t="shared" ca="1" si="1"/>
        <v>2801</v>
      </c>
      <c r="I18" s="54">
        <f t="shared" ca="1" si="9"/>
        <v>-24.411701208980997</v>
      </c>
      <c r="J18" s="80">
        <f t="shared" ca="1" si="2"/>
        <v>1648.6</v>
      </c>
      <c r="K18" s="54">
        <f t="shared" ca="1" si="10"/>
        <v>3.3864291985450823</v>
      </c>
      <c r="L18" s="80">
        <f t="shared" ca="1" si="15"/>
        <v>1235.4000000000001</v>
      </c>
      <c r="M18" s="54">
        <f t="shared" ca="1" si="11"/>
        <v>6.8962533529462799</v>
      </c>
      <c r="N18" s="80">
        <f t="shared" ca="1" si="17"/>
        <v>1323.8</v>
      </c>
      <c r="O18" s="54">
        <f t="shared" ca="1" si="12"/>
        <v>-1.4296351451973277</v>
      </c>
      <c r="P18" s="80">
        <f t="shared" ca="1" si="16"/>
        <v>1237.5999999999999</v>
      </c>
      <c r="Q18" s="54">
        <f t="shared" ca="1" si="13"/>
        <v>43.009013173099135</v>
      </c>
      <c r="R18" s="80">
        <f t="shared" ca="1" si="18"/>
        <v>0</v>
      </c>
      <c r="S18" s="54"/>
      <c r="T18" s="80">
        <f t="shared" ca="1" si="7"/>
        <v>400.8</v>
      </c>
      <c r="U18" s="54">
        <f t="shared" ca="1" si="14"/>
        <v>13.284341435839453</v>
      </c>
    </row>
    <row r="19" spans="1:22" ht="13.15" x14ac:dyDescent="0.4">
      <c r="A19" s="32" t="s">
        <v>34</v>
      </c>
      <c r="B19" s="80">
        <f>VLOOKUP(A19,'Total taxation revenue'!$A$6:$T$32,2)</f>
        <v>13740.5</v>
      </c>
      <c r="C19" s="37">
        <f>VLOOKUP(A19,'Total taxation revenue'!$A$6:$U$31,3)</f>
        <v>8.8192668034117627</v>
      </c>
      <c r="D19" s="80">
        <f t="shared" ref="D19:D25" ca="1" si="19">VLOOKUP($A19,INDIRECT("'"&amp;D$4&amp;"'!"&amp;"$A$06:$E$31"),2,0)</f>
        <v>4055.8</v>
      </c>
      <c r="E19" s="54">
        <f t="shared" ref="E19:E25" ca="1" si="20">VLOOKUP($A19,INDIRECT("'"&amp;D$4&amp;"'!"&amp;"$A$06:$E$32"),3,0)</f>
        <v>1.9122044375204261</v>
      </c>
      <c r="F19" s="54"/>
      <c r="G19" s="54"/>
      <c r="H19" s="80">
        <f t="shared" ca="1" si="1"/>
        <v>3603.9</v>
      </c>
      <c r="I19" s="54">
        <f t="shared" ca="1" si="9"/>
        <v>28.664762584791159</v>
      </c>
      <c r="J19" s="80">
        <f t="shared" ca="1" si="2"/>
        <v>1631.6</v>
      </c>
      <c r="K19" s="54">
        <f t="shared" ca="1" si="10"/>
        <v>-1.0311779691859813</v>
      </c>
      <c r="L19" s="80">
        <f t="shared" ca="1" si="15"/>
        <v>1402.8</v>
      </c>
      <c r="M19" s="54">
        <f t="shared" ca="1" si="11"/>
        <v>13.550267119961124</v>
      </c>
      <c r="N19" s="80">
        <f t="shared" ca="1" si="17"/>
        <v>1436.9</v>
      </c>
      <c r="O19" s="54">
        <f t="shared" ca="1" si="12"/>
        <v>8.5435866445082489</v>
      </c>
      <c r="P19" s="80">
        <f t="shared" ca="1" si="16"/>
        <v>1177.7</v>
      </c>
      <c r="Q19" s="54">
        <f t="shared" ca="1" si="13"/>
        <v>-4.8400129282482158</v>
      </c>
      <c r="R19" s="80">
        <f t="shared" ca="1" si="18"/>
        <v>0</v>
      </c>
      <c r="S19" s="54"/>
      <c r="T19" s="80">
        <f t="shared" ca="1" si="7"/>
        <v>432</v>
      </c>
      <c r="U19" s="54">
        <f t="shared" ca="1" si="14"/>
        <v>7.7844311377245567</v>
      </c>
    </row>
    <row r="20" spans="1:22" ht="13.15" x14ac:dyDescent="0.4">
      <c r="A20" s="32" t="s">
        <v>35</v>
      </c>
      <c r="B20" s="80">
        <f>VLOOKUP(A20,'Total taxation revenue'!$A$6:$T$32,2)</f>
        <v>14857.5</v>
      </c>
      <c r="C20" s="37">
        <f>VLOOKUP(A20,'Total taxation revenue'!$A$6:$U$31,3)</f>
        <v>8.1292529383937939</v>
      </c>
      <c r="D20" s="80">
        <f t="shared" ca="1" si="19"/>
        <v>4354</v>
      </c>
      <c r="E20" s="54">
        <f t="shared" ca="1" si="20"/>
        <v>7.3524335519502992</v>
      </c>
      <c r="F20" s="54"/>
      <c r="G20" s="54"/>
      <c r="H20" s="80">
        <f t="shared" ca="1" si="1"/>
        <v>3909.9</v>
      </c>
      <c r="I20" s="54">
        <f t="shared" ca="1" si="9"/>
        <v>8.4908016315658141</v>
      </c>
      <c r="J20" s="80">
        <f t="shared" ca="1" si="2"/>
        <v>1651.6</v>
      </c>
      <c r="K20" s="54">
        <f t="shared" ca="1" si="10"/>
        <v>1.225790634959556</v>
      </c>
      <c r="L20" s="80">
        <f t="shared" ca="1" si="15"/>
        <v>1456.1</v>
      </c>
      <c r="M20" s="54">
        <f t="shared" ca="1" si="11"/>
        <v>3.7995437696036527</v>
      </c>
      <c r="N20" s="80">
        <f t="shared" ca="1" si="17"/>
        <v>1503.3</v>
      </c>
      <c r="O20" s="54">
        <f t="shared" ca="1" si="12"/>
        <v>4.6210592247198701</v>
      </c>
      <c r="P20" s="80">
        <f t="shared" ca="1" si="16"/>
        <v>1397.7</v>
      </c>
      <c r="Q20" s="54">
        <f t="shared" ca="1" si="13"/>
        <v>18.680478899549978</v>
      </c>
      <c r="R20" s="80">
        <f t="shared" ca="1" si="18"/>
        <v>0</v>
      </c>
      <c r="S20" s="54"/>
      <c r="T20" s="80">
        <f t="shared" ca="1" si="7"/>
        <v>584.9</v>
      </c>
      <c r="U20" s="54">
        <f t="shared" ca="1" si="14"/>
        <v>35.393518518518505</v>
      </c>
    </row>
    <row r="21" spans="1:22" ht="13.15" x14ac:dyDescent="0.4">
      <c r="A21" s="32" t="s">
        <v>36</v>
      </c>
      <c r="B21" s="80">
        <f>VLOOKUP(A21,'Total taxation revenue'!$A$6:$T$32,2)</f>
        <v>15026.9</v>
      </c>
      <c r="C21" s="37">
        <f>VLOOKUP(A21,'Total taxation revenue'!$A$6:$U$31,3)</f>
        <v>1.1401648998822012</v>
      </c>
      <c r="D21" s="80">
        <f t="shared" ca="1" si="19"/>
        <v>4695.8</v>
      </c>
      <c r="E21" s="54">
        <f t="shared" ca="1" si="20"/>
        <v>7.8502526412494333</v>
      </c>
      <c r="F21" s="54"/>
      <c r="G21" s="54"/>
      <c r="H21" s="80">
        <f t="shared" ca="1" si="1"/>
        <v>3307</v>
      </c>
      <c r="I21" s="54">
        <f t="shared" ca="1" si="9"/>
        <v>-15.419831709250875</v>
      </c>
      <c r="J21" s="80">
        <f t="shared" ca="1" si="2"/>
        <v>1730.6</v>
      </c>
      <c r="K21" s="54">
        <f t="shared" ca="1" si="10"/>
        <v>4.7832404940663542</v>
      </c>
      <c r="L21" s="80">
        <f t="shared" ca="1" si="15"/>
        <v>1652.1</v>
      </c>
      <c r="M21" s="54">
        <f t="shared" ca="1" si="11"/>
        <v>13.460613968820834</v>
      </c>
      <c r="N21" s="80">
        <f t="shared" ca="1" si="17"/>
        <v>1589.6</v>
      </c>
      <c r="O21" s="54">
        <f t="shared" ca="1" si="12"/>
        <v>5.740703785006307</v>
      </c>
      <c r="P21" s="80">
        <f t="shared" ca="1" si="16"/>
        <v>1401.4</v>
      </c>
      <c r="Q21" s="54">
        <f t="shared" ca="1" si="13"/>
        <v>0.26472061243472123</v>
      </c>
      <c r="R21" s="80">
        <f t="shared" ca="1" si="18"/>
        <v>0</v>
      </c>
      <c r="S21" s="54"/>
      <c r="T21" s="80">
        <f t="shared" ca="1" si="7"/>
        <v>650.4</v>
      </c>
      <c r="U21" s="54">
        <f t="shared" ca="1" si="14"/>
        <v>11.198495469310998</v>
      </c>
    </row>
    <row r="22" spans="1:22" ht="13.15" x14ac:dyDescent="0.4">
      <c r="A22" s="53" t="s">
        <v>37</v>
      </c>
      <c r="B22" s="80">
        <f>VLOOKUP(A22,'Total taxation revenue'!$A$6:$T$32,2)</f>
        <v>15530.7</v>
      </c>
      <c r="C22" s="37">
        <f>VLOOKUP(A22,'Total taxation revenue'!$A$6:$U$31,3)</f>
        <v>3.3526542400628356</v>
      </c>
      <c r="D22" s="80">
        <f t="shared" ca="1" si="19"/>
        <v>4750.8999999999996</v>
      </c>
      <c r="E22" s="54">
        <f t="shared" ca="1" si="20"/>
        <v>1.1733889859022906</v>
      </c>
      <c r="F22" s="54"/>
      <c r="G22" s="54"/>
      <c r="H22" s="80">
        <f t="shared" ca="1" si="1"/>
        <v>3276.1</v>
      </c>
      <c r="I22" s="54">
        <f t="shared" ca="1" si="9"/>
        <v>-0.93438161475657422</v>
      </c>
      <c r="J22" s="80">
        <f t="shared" ca="1" si="2"/>
        <v>1745.3</v>
      </c>
      <c r="K22" s="54">
        <f t="shared" ca="1" si="10"/>
        <v>0.8494163873800975</v>
      </c>
      <c r="L22" s="80">
        <f t="shared" ca="1" si="15"/>
        <v>1627.5</v>
      </c>
      <c r="M22" s="54">
        <f t="shared" ca="1" si="11"/>
        <v>-1.4890139822044568</v>
      </c>
      <c r="N22" s="80">
        <f t="shared" ca="1" si="17"/>
        <v>1810.8</v>
      </c>
      <c r="O22" s="54">
        <f t="shared" ca="1" si="12"/>
        <v>13.915450427780574</v>
      </c>
      <c r="P22" s="80">
        <f t="shared" ca="1" si="16"/>
        <v>1589.2</v>
      </c>
      <c r="Q22" s="54">
        <f t="shared" ca="1" si="13"/>
        <v>13.400884829456249</v>
      </c>
      <c r="R22" s="80">
        <f t="shared" ca="1" si="18"/>
        <v>0</v>
      </c>
      <c r="S22" s="54"/>
      <c r="T22" s="80">
        <f t="shared" ca="1" si="7"/>
        <v>730.8</v>
      </c>
      <c r="U22" s="54">
        <f t="shared" ca="1" si="14"/>
        <v>12.361623616236162</v>
      </c>
    </row>
    <row r="23" spans="1:22" ht="13.15" x14ac:dyDescent="0.4">
      <c r="A23" s="53" t="s">
        <v>38</v>
      </c>
      <c r="B23" s="80">
        <f>VLOOKUP(A23,'Total taxation revenue'!$A$6:$T$32,2)</f>
        <v>16900.900000000001</v>
      </c>
      <c r="C23" s="37">
        <f>VLOOKUP(A23,'Total taxation revenue'!$A$6:$U$31,3)</f>
        <v>8.8225257071477881</v>
      </c>
      <c r="D23" s="80">
        <f t="shared" ca="1" si="19"/>
        <v>4949.1000000000004</v>
      </c>
      <c r="E23" s="54">
        <f t="shared" ca="1" si="20"/>
        <v>4.171841124839526</v>
      </c>
      <c r="F23" s="54"/>
      <c r="G23" s="54"/>
      <c r="H23" s="80">
        <f t="shared" ca="1" si="1"/>
        <v>4167.5</v>
      </c>
      <c r="I23" s="54">
        <f t="shared" ca="1" si="9"/>
        <v>27.209181648911816</v>
      </c>
      <c r="J23" s="80">
        <f t="shared" ca="1" si="2"/>
        <v>1672.2</v>
      </c>
      <c r="K23" s="54">
        <f t="shared" ca="1" si="10"/>
        <v>-4.1883916805133703</v>
      </c>
      <c r="L23" s="80">
        <f t="shared" ca="1" si="15"/>
        <v>1066.5999999999999</v>
      </c>
      <c r="M23" s="54">
        <f t="shared" ca="1" si="11"/>
        <v>-34.463901689708145</v>
      </c>
      <c r="N23" s="80">
        <f t="shared" ca="1" si="17"/>
        <v>1895.9</v>
      </c>
      <c r="O23" s="54">
        <f t="shared" ca="1" si="12"/>
        <v>4.6995802960017707</v>
      </c>
      <c r="P23" s="80">
        <f t="shared" ca="1" si="16"/>
        <v>1658.7</v>
      </c>
      <c r="Q23" s="54">
        <f t="shared" ca="1" si="13"/>
        <v>4.3732695695947621</v>
      </c>
      <c r="R23" s="80">
        <f t="shared" ca="1" si="18"/>
        <v>630.6</v>
      </c>
      <c r="S23" s="54"/>
      <c r="T23" s="80">
        <f t="shared" ca="1" si="7"/>
        <v>860.3</v>
      </c>
      <c r="U23" s="54">
        <f t="shared" ca="1" si="14"/>
        <v>17.720306513409966</v>
      </c>
    </row>
    <row r="24" spans="1:22" ht="13.15" x14ac:dyDescent="0.4">
      <c r="A24" s="53" t="s">
        <v>39</v>
      </c>
      <c r="B24" s="80">
        <f>VLOOKUP(A24,'Total taxation revenue'!$A$6:$T$32,2)</f>
        <v>18338.7</v>
      </c>
      <c r="C24" s="37">
        <f>VLOOKUP(A24,'Total taxation revenue'!$A$6:$U$31,3)</f>
        <v>8.5072392594477186</v>
      </c>
      <c r="D24" s="80">
        <f t="shared" ca="1" si="19"/>
        <v>5135.2</v>
      </c>
      <c r="E24" s="54">
        <f t="shared" ca="1" si="20"/>
        <v>3.7602796468044541</v>
      </c>
      <c r="F24" s="54"/>
      <c r="G24" s="54"/>
      <c r="H24" s="80">
        <f t="shared" ca="1" si="1"/>
        <v>4938.3</v>
      </c>
      <c r="I24" s="54">
        <f t="shared" ca="1" si="9"/>
        <v>18.495500899820037</v>
      </c>
      <c r="J24" s="80">
        <f t="shared" ca="1" si="2"/>
        <v>1780.7</v>
      </c>
      <c r="K24" s="54">
        <f t="shared" ca="1" si="10"/>
        <v>6.4884583183829614</v>
      </c>
      <c r="L24" s="80">
        <f t="shared" ca="1" si="15"/>
        <v>1087.5</v>
      </c>
      <c r="M24" s="54">
        <f t="shared" ca="1" si="11"/>
        <v>1.9594974685917865</v>
      </c>
      <c r="N24" s="80">
        <f t="shared" ca="1" si="17"/>
        <v>2116.6</v>
      </c>
      <c r="O24" s="54">
        <f t="shared" ca="1" si="12"/>
        <v>11.640909330660886</v>
      </c>
      <c r="P24" s="80">
        <f t="shared" ca="1" si="16"/>
        <v>1752.8</v>
      </c>
      <c r="Q24" s="54">
        <f t="shared" ca="1" si="13"/>
        <v>5.6731175016579094</v>
      </c>
      <c r="R24" s="80">
        <f t="shared" ca="1" si="18"/>
        <v>588.5</v>
      </c>
      <c r="S24" s="54">
        <f t="shared" ref="S24:S25" ca="1" si="21">VLOOKUP($A24,INDIRECT("'"&amp;R$4&amp;"'!"&amp;"$A$06:$E$32"),3,0)</f>
        <v>-6.6761814145258498</v>
      </c>
      <c r="T24" s="80">
        <f t="shared" ca="1" si="7"/>
        <v>939.2</v>
      </c>
      <c r="U24" s="54">
        <f t="shared" ca="1" si="14"/>
        <v>9.1712193420899766</v>
      </c>
    </row>
    <row r="25" spans="1:22" ht="13.15" x14ac:dyDescent="0.4">
      <c r="A25" s="32" t="s">
        <v>40</v>
      </c>
      <c r="B25" s="80">
        <f>VLOOKUP(A25,'Total taxation revenue'!$A$6:$T$32,2)</f>
        <v>19895.8</v>
      </c>
      <c r="C25" s="37">
        <f>VLOOKUP(A25,'Total taxation revenue'!$A$6:$U$31,3)</f>
        <v>8.4907872422799855</v>
      </c>
      <c r="D25" s="80">
        <f t="shared" ca="1" si="19"/>
        <v>5365.0839412599998</v>
      </c>
      <c r="E25" s="54">
        <f t="shared" ca="1" si="20"/>
        <v>4.4766307302539277</v>
      </c>
      <c r="F25" s="54"/>
      <c r="G25" s="54"/>
      <c r="H25" s="80">
        <f t="shared" ca="1" si="1"/>
        <v>5838.8139290099989</v>
      </c>
      <c r="I25" s="54">
        <f t="shared" ca="1" si="9"/>
        <v>18.235302209464766</v>
      </c>
      <c r="J25" s="80">
        <f t="shared" ca="1" si="2"/>
        <v>1833.5672035499997</v>
      </c>
      <c r="K25" s="54">
        <f t="shared" ca="1" si="10"/>
        <v>2.9689000701971002</v>
      </c>
      <c r="L25" s="80">
        <f t="shared" ca="1" si="15"/>
        <v>1151.3366352399999</v>
      </c>
      <c r="M25" s="54">
        <f t="shared" ca="1" si="11"/>
        <v>5.8700354243677921</v>
      </c>
      <c r="N25" s="80">
        <f t="shared" ca="1" si="17"/>
        <v>2235.2377848400001</v>
      </c>
      <c r="O25" s="54">
        <f t="shared" ca="1" si="12"/>
        <v>5.6051112557875982</v>
      </c>
      <c r="P25" s="80">
        <f t="shared" ca="1" si="16"/>
        <v>1771.22191019</v>
      </c>
      <c r="Q25" s="54">
        <f t="shared" ca="1" si="13"/>
        <v>1.0509989839114553</v>
      </c>
      <c r="R25" s="80">
        <f t="shared" ca="1" si="18"/>
        <v>674.06258846000003</v>
      </c>
      <c r="S25" s="54">
        <f t="shared" ca="1" si="21"/>
        <v>14.539097444350046</v>
      </c>
      <c r="T25" s="80">
        <f t="shared" ca="1" si="7"/>
        <v>1026.4760074500014</v>
      </c>
      <c r="U25" s="54">
        <f t="shared" ca="1" si="14"/>
        <v>9.2925902310478481</v>
      </c>
      <c r="V25" s="34"/>
    </row>
    <row r="26" spans="1:22" ht="13.15" x14ac:dyDescent="0.4">
      <c r="A26" s="42" t="s">
        <v>41</v>
      </c>
      <c r="B26" s="80">
        <f>VLOOKUP(A26,'Total taxation revenue'!$A$6:$T$32,2)</f>
        <v>22272.199361460003</v>
      </c>
      <c r="C26" s="37">
        <f>VLOOKUP(A26,'Total taxation revenue'!$A$6:$U$31,3)</f>
        <v>11.944226225937161</v>
      </c>
      <c r="D26" s="80">
        <f ca="1">VLOOKUP($A26,INDIRECT("'"&amp;D$4&amp;"'!"&amp;"$A$06:$E$31"),2,0)</f>
        <v>5688.9534602399999</v>
      </c>
      <c r="E26" s="54">
        <f ca="1">VLOOKUP($A26,INDIRECT("'"&amp;D$4&amp;"'!"&amp;"$A$06:$E$32"),3,0)</f>
        <v>6.0366160627850052</v>
      </c>
      <c r="F26" s="54"/>
      <c r="G26" s="54"/>
      <c r="H26" s="80">
        <f ca="1">VLOOKUP($A26,INDIRECT("'"&amp;H$4&amp;"'!"&amp;"$A$06:$E$31"),2,0)</f>
        <v>6133.704735629999</v>
      </c>
      <c r="I26" s="54">
        <f ca="1">VLOOKUP($A26,INDIRECT("'"&amp;H$4&amp;"'!"&amp;"$A$06:$E$32"),3,0)</f>
        <v>5.0505258466080338</v>
      </c>
      <c r="J26" s="80">
        <f ca="1">VLOOKUP($A26,INDIRECT("'"&amp;J$4&amp;"'!"&amp;"$A$06:$E$31"),2,0)</f>
        <v>1798.0714442399999</v>
      </c>
      <c r="K26" s="54">
        <f ca="1">VLOOKUP($A26,INDIRECT("'"&amp;J$4&amp;"'!"&amp;"$A$06:$E$32"),3,0)</f>
        <v>-1.9358853736735626</v>
      </c>
      <c r="L26" s="80">
        <f ca="1">VLOOKUP($A26,INDIRECT("'"&amp;L$4&amp;"'!"&amp;"$A$06:$E$31"),2,0)</f>
        <v>1217.55365736</v>
      </c>
      <c r="M26" s="54">
        <f ca="1">VLOOKUP($A26,INDIRECT("'"&amp;L$4&amp;"'!"&amp;"$A$06:$E$32"),3,0)</f>
        <v>5.7513172162889648</v>
      </c>
      <c r="N26" s="80">
        <f ca="1">VLOOKUP($A26,INDIRECT("'"&amp;N$4&amp;"'!"&amp;"$A$06:$E$31"),2,0)</f>
        <v>2371.1631601499998</v>
      </c>
      <c r="O26" s="54">
        <f ca="1">VLOOKUP($A26,INDIRECT("'"&amp;N$4&amp;"'!"&amp;"$A$06:$E$32"),3,0)</f>
        <v>6.0810253044165208</v>
      </c>
      <c r="P26" s="80">
        <f ca="1">VLOOKUP($A26,INDIRECT("'"&amp;P$4&amp;"'!"&amp;"$A$06:$E$31"),2,0)</f>
        <v>2500.8745931699996</v>
      </c>
      <c r="Q26" s="54">
        <f ca="1">VLOOKUP($A26,INDIRECT("'"&amp;P$4&amp;"'!"&amp;"$A$06:$E$32"),3,0)</f>
        <v>41.194876756110666</v>
      </c>
      <c r="R26" s="80">
        <f ca="1">VLOOKUP($A26,INDIRECT("'"&amp;R$4&amp;"'!"&amp;"$A$06:$E$32"),2,0)</f>
        <v>675.64525332999995</v>
      </c>
      <c r="S26" s="54">
        <f ca="1">VLOOKUP($A26,INDIRECT("'"&amp;R$4&amp;"'!"&amp;"$A$06:$E$32"),3,0)</f>
        <v>0.23479494294673664</v>
      </c>
      <c r="T26" s="80">
        <f ca="1">VLOOKUP($A26,INDIRECT("'"&amp;T$4&amp;"'!"&amp;"$A$06:$E$32"),2,0)</f>
        <v>1886.2330573400068</v>
      </c>
      <c r="U26" s="54">
        <f ca="1">VLOOKUP($A26,INDIRECT("'"&amp;T$4&amp;"'!"&amp;"$A$06:$E$32"),3,0)</f>
        <v>83.758124266911651</v>
      </c>
    </row>
    <row r="27" spans="1:22" ht="13.15" x14ac:dyDescent="0.4">
      <c r="A27" s="42" t="s">
        <v>42</v>
      </c>
      <c r="B27" s="80">
        <f>VLOOKUP(A27,'Total taxation revenue'!$A$6:$T$32,2)</f>
        <v>22929.064664980004</v>
      </c>
      <c r="C27" s="37">
        <f>VLOOKUP(A27,'Total taxation revenue'!$A$6:$U$31,3)</f>
        <v>2.9492610624554993</v>
      </c>
      <c r="D27" s="80">
        <f ca="1">VLOOKUP($A27,INDIRECT("'"&amp;D$4&amp;"'!"&amp;"$A$06:$E$31"),2,0)</f>
        <v>5963.5311382999998</v>
      </c>
      <c r="E27" s="54">
        <f ca="1">VLOOKUP($A27,INDIRECT("'"&amp;D$4&amp;"'!"&amp;"$A$06:$E$32"),3,0)</f>
        <v>4.8265059642167651</v>
      </c>
      <c r="F27" s="54"/>
      <c r="G27" s="54"/>
      <c r="H27" s="80">
        <f ca="1">VLOOKUP($A27,INDIRECT("'"&amp;H$4&amp;"'!"&amp;"$A$06:$E$31"),2,0)</f>
        <v>6932.7037044099998</v>
      </c>
      <c r="I27" s="54">
        <f ca="1">VLOOKUP($A27,INDIRECT("'"&amp;H$4&amp;"'!"&amp;"$A$06:$E$32"),3,0)</f>
        <v>13.026368291559676</v>
      </c>
      <c r="J27" s="80">
        <f ca="1">VLOOKUP($A27,INDIRECT("'"&amp;J$4&amp;"'!"&amp;"$A$06:$E$31"),2,0)</f>
        <v>1851.2883438899999</v>
      </c>
      <c r="K27" s="54">
        <f ca="1">VLOOKUP($A27,INDIRECT("'"&amp;J$4&amp;"'!"&amp;"$A$06:$E$32"),3,0)</f>
        <v>2.9596654693825775</v>
      </c>
      <c r="L27" s="80">
        <f ca="1">VLOOKUP($A27,INDIRECT("'"&amp;L$4&amp;"'!"&amp;"$A$06:$E$31"),2,0)</f>
        <v>1298.5818712800003</v>
      </c>
      <c r="M27" s="54">
        <f ca="1">VLOOKUP($A27,INDIRECT("'"&amp;L$4&amp;"'!"&amp;"$A$06:$E$32"),3,0)</f>
        <v>6.655001480238032</v>
      </c>
      <c r="N27" s="80">
        <f ca="1">VLOOKUP($A27,INDIRECT("'"&amp;N$4&amp;"'!"&amp;"$A$06:$E$31"),2,0)</f>
        <v>2479.4511898999999</v>
      </c>
      <c r="O27" s="54">
        <f ca="1">VLOOKUP($A27,INDIRECT("'"&amp;N$4&amp;"'!"&amp;"$A$06:$E$32"),3,0)</f>
        <v>4.566873826731932</v>
      </c>
      <c r="P27" s="80">
        <f ca="1">VLOOKUP($A27,INDIRECT("'"&amp;P$4&amp;"'!"&amp;"$A$06:$E$31"),2,0)</f>
        <v>2586.4104070900003</v>
      </c>
      <c r="Q27" s="54">
        <f ca="1">VLOOKUP($A27,INDIRECT("'"&amp;P$4&amp;"'!"&amp;"$A$06:$E$32"),3,0)</f>
        <v>3.4202360307711066</v>
      </c>
      <c r="R27" s="80">
        <f ca="1">VLOOKUP($A27,INDIRECT("'"&amp;R$4&amp;"'!"&amp;"$A$06:$E$32"),2,0)</f>
        <v>694.09055207999995</v>
      </c>
      <c r="S27" s="54">
        <f ca="1">VLOOKUP($A27,INDIRECT("'"&amp;R$4&amp;"'!"&amp;"$A$06:$E$32"),3,0)</f>
        <v>2.7300271346672123</v>
      </c>
      <c r="T27" s="80">
        <f ca="1">VLOOKUP($A27,INDIRECT("'"&amp;T$4&amp;"'!"&amp;"$A$06:$E$32"),2,0)</f>
        <v>1123.0147746500079</v>
      </c>
      <c r="U27" s="54">
        <f ca="1">VLOOKUP($A27,INDIRECT("'"&amp;T$4&amp;"'!"&amp;"$A$06:$E$32"),3,0)</f>
        <v>-40.462565308143859</v>
      </c>
    </row>
    <row r="28" spans="1:22" ht="13.15" x14ac:dyDescent="0.4">
      <c r="A28" s="42" t="s">
        <v>43</v>
      </c>
      <c r="B28" s="80">
        <v>23585.200000000001</v>
      </c>
      <c r="C28" s="84">
        <f>VLOOKUP(A28,'Total taxation revenue'!$A$6:$U$31,3)</f>
        <v>2.8615878781227622</v>
      </c>
      <c r="D28" s="80">
        <f ca="1">VLOOKUP($A28,INDIRECT("'"&amp;D$4&amp;"'!"&amp;"$A$06:$E$31"),2,0)</f>
        <v>6279.9746949300006</v>
      </c>
      <c r="E28" s="54">
        <f ca="1">VLOOKUP($A28,INDIRECT("'"&amp;D$4&amp;"'!"&amp;"$A$06:$E$32"),3,0)</f>
        <v>5.3063118023763289</v>
      </c>
      <c r="F28" s="54"/>
      <c r="G28" s="54"/>
      <c r="H28" s="80">
        <f ca="1">VLOOKUP($A28,INDIRECT("'"&amp;H$4&amp;"'!"&amp;"$A$06:$E$31"),2,0)</f>
        <v>6008.6657180500006</v>
      </c>
      <c r="I28" s="54">
        <f ca="1">VLOOKUP($A28,INDIRECT("'"&amp;H$4&amp;"'!"&amp;"$A$06:$E$32"),3,0)</f>
        <v>-13.328681359513528</v>
      </c>
      <c r="J28" s="80">
        <f ca="1">VLOOKUP($A28,INDIRECT("'"&amp;J$4&amp;"'!"&amp;"$A$06:$E$31"),2,0)</f>
        <v>2006.71578475</v>
      </c>
      <c r="K28" s="54">
        <f ca="1">VLOOKUP($A28,INDIRECT("'"&amp;J$4&amp;"'!"&amp;"$A$06:$E$32"),3,0)</f>
        <v>8.3956365507822373</v>
      </c>
      <c r="L28" s="80">
        <f ca="1">VLOOKUP($A28,INDIRECT("'"&amp;L$4&amp;"'!"&amp;"$A$06:$E$31"),2,0)</f>
        <v>1372.6469979300002</v>
      </c>
      <c r="M28" s="54">
        <f ca="1">VLOOKUP($A28,INDIRECT("'"&amp;L$4&amp;"'!"&amp;"$A$06:$E$32"),3,0)</f>
        <v>5.7035392444678479</v>
      </c>
      <c r="N28" s="80">
        <f ca="1">VLOOKUP($A28,INDIRECT("'"&amp;N$4&amp;"'!"&amp;"$A$06:$E$31"),2,0)</f>
        <v>2553.8708260900003</v>
      </c>
      <c r="O28" s="54">
        <f ca="1">VLOOKUP($A28,INDIRECT("'"&amp;N$4&amp;"'!"&amp;"$A$06:$E$32"),3,0)</f>
        <v>3.001455987242152</v>
      </c>
      <c r="P28" s="80">
        <f ca="1">VLOOKUP($A28,INDIRECT("'"&amp;P$4&amp;"'!"&amp;"$A$06:$E$31"),2,0)</f>
        <v>3508.8744345100004</v>
      </c>
      <c r="Q28" s="54">
        <f ca="1">VLOOKUP($A28,INDIRECT("'"&amp;P$4&amp;"'!"&amp;"$A$06:$E$32"),3,0)</f>
        <v>35.665802491796917</v>
      </c>
      <c r="R28" s="80">
        <f ca="1">VLOOKUP($A28,INDIRECT("'"&amp;R$4&amp;"'!"&amp;"$A$06:$E$32"),2,0)</f>
        <v>647.68758002000015</v>
      </c>
      <c r="S28" s="54">
        <f ca="1">VLOOKUP($A28,INDIRECT("'"&amp;R$4&amp;"'!"&amp;"$A$06:$E$32"),3,0)</f>
        <v>-6.685434907728216</v>
      </c>
      <c r="T28" s="80">
        <f t="shared" ref="T28:T29" ca="1" si="22">VLOOKUP($A28,INDIRECT("'"&amp;T$4&amp;"'!"&amp;"$A$06:$E$32"),2,0)</f>
        <v>1206.7639637200009</v>
      </c>
      <c r="U28" s="54">
        <f ca="1">VLOOKUP($A28,INDIRECT("'"&amp;T$4&amp;"'!"&amp;"$A$06:$E$32"),3,0)</f>
        <v>7.4575322569637503</v>
      </c>
    </row>
    <row r="29" spans="1:22" ht="13.15" x14ac:dyDescent="0.4">
      <c r="A29" s="42" t="s">
        <v>64</v>
      </c>
      <c r="B29" s="80">
        <f>VLOOKUP(A29,'Total taxation revenue'!$A$6:$T$32,2)</f>
        <v>23166.9</v>
      </c>
      <c r="C29" s="84">
        <f>VLOOKUP(A29,'Total taxation revenue'!$A$6:$U$31,3)</f>
        <v>-1.7735698658480681</v>
      </c>
      <c r="D29" s="80">
        <f ca="1">VLOOKUP($A29,INDIRECT("'"&amp;D$4&amp;"'!"&amp;"$A$06:$E$31"),2,0)</f>
        <v>5802.6</v>
      </c>
      <c r="E29" s="54">
        <f ca="1">VLOOKUP($A29,INDIRECT("'"&amp;D$4&amp;"'!"&amp;"$A$06:$E$32"),3,0)</f>
        <v>-7.601538511220407</v>
      </c>
      <c r="F29" s="54"/>
      <c r="G29" s="54"/>
      <c r="H29" s="80">
        <f ca="1">VLOOKUP($A29,INDIRECT("'"&amp;H$4&amp;"'!"&amp;"$A$06:$E$31"),2,0)</f>
        <v>6142.6</v>
      </c>
      <c r="I29" s="54">
        <f ca="1">VLOOKUP($A29,INDIRECT("'"&amp;H$4&amp;"'!"&amp;"$A$06:$E$32"),3,0)</f>
        <v>2.2290186912488963</v>
      </c>
      <c r="J29" s="80">
        <f ca="1">VLOOKUP($A29,INDIRECT("'"&amp;J$4&amp;"'!"&amp;"$A$06:$E$31"),2,0)</f>
        <v>1710.5</v>
      </c>
      <c r="K29" s="54">
        <f ca="1">VLOOKUP($A29,INDIRECT("'"&amp;J$4&amp;"'!"&amp;"$A$06:$E$32"),3,0)</f>
        <v>-14.761222640549621</v>
      </c>
      <c r="L29" s="80">
        <f ca="1">VLOOKUP($A29,INDIRECT("'"&amp;L$4&amp;"'!"&amp;"$A$06:$E$31"),2,0)</f>
        <v>1484.1787135</v>
      </c>
      <c r="M29" s="54">
        <f ca="1">VLOOKUP($A29,INDIRECT("'"&amp;L$4&amp;"'!"&amp;"$A$06:$E$32"),3,0)</f>
        <v>8.1253021161444607</v>
      </c>
      <c r="N29" s="80">
        <f ca="1">VLOOKUP($A29,INDIRECT("'"&amp;N$4&amp;"'!"&amp;"$A$06:$E$31"),2,0)</f>
        <v>2670.06043675</v>
      </c>
      <c r="O29" s="54">
        <f ca="1">VLOOKUP($A29,INDIRECT("'"&amp;N$4&amp;"'!"&amp;"$A$06:$E$32"),3,0)</f>
        <v>4.5495492361251166</v>
      </c>
      <c r="P29" s="80">
        <f ca="1">VLOOKUP($A29,INDIRECT("'"&amp;P$4&amp;"'!"&amp;"$A$06:$E$31"),2,0)</f>
        <v>3446.9</v>
      </c>
      <c r="Q29" s="54">
        <f ca="1">VLOOKUP($A29,INDIRECT("'"&amp;P$4&amp;"'!"&amp;"$A$06:$E$32"),3,0)</f>
        <v>-1.7662197854810047</v>
      </c>
      <c r="R29" s="80">
        <f ca="1">VLOOKUP($A29,INDIRECT("'"&amp;R$4&amp;"'!"&amp;"$A$06:$E$32"),2,0)</f>
        <v>708.1</v>
      </c>
      <c r="S29" s="54">
        <f ca="1">VLOOKUP($A29,INDIRECT("'"&amp;R$4&amp;"'!"&amp;"$A$06:$E$32"),3,0)</f>
        <v>9.3274013341639872</v>
      </c>
      <c r="T29" s="80">
        <f t="shared" ca="1" si="22"/>
        <v>1202</v>
      </c>
      <c r="U29" s="54">
        <f ca="1">VLOOKUP($A29,INDIRECT("'"&amp;T$4&amp;"'!"&amp;"$A$06:$E$32"),3,0)</f>
        <v>-0.3947717916033433</v>
      </c>
    </row>
    <row r="30" spans="1:22" ht="13.15" x14ac:dyDescent="0.4">
      <c r="A30" s="55" t="s">
        <v>69</v>
      </c>
      <c r="B30" s="80">
        <f>VLOOKUP(A30,'Total taxation revenue'!$A$27:$T$52,4)</f>
        <v>23468.04079988</v>
      </c>
      <c r="C30" s="83">
        <f>VLOOKUP(A30,'Total taxation revenue'!$A$27:$U$52,5)</f>
        <v>1.2998752525370083</v>
      </c>
      <c r="D30" s="80">
        <f t="shared" ref="D30:D34" ca="1" si="23">VLOOKUP($A30,INDIRECT("'"&amp;D$4&amp;"'!"&amp;"$A$27:$E$50"),4,0)</f>
        <v>6191.5806537300004</v>
      </c>
      <c r="E30" s="54">
        <f t="shared" ref="E30:E32" ca="1" si="24">VLOOKUP($A30,INDIRECT("'"&amp;D$4&amp;"'!"&amp;"$A$27:$E$50"),5,0)</f>
        <v>6.7035579521249167</v>
      </c>
      <c r="F30" s="54"/>
      <c r="G30" s="54"/>
      <c r="H30" s="80">
        <f t="shared" ref="H30:H34" ca="1" si="25">VLOOKUP($A30,INDIRECT("'"&amp;H$4&amp;"'!"&amp;"$A$27:$E$50"),4,0)</f>
        <v>5951.4600003599999</v>
      </c>
      <c r="I30" s="54">
        <f t="shared" ref="I30:I32" ca="1" si="26">VLOOKUP($A30,INDIRECT("'"&amp;H$4&amp;"'!"&amp;"$A$27:$E$50"),5,0)</f>
        <v>-3.1117116471852335</v>
      </c>
      <c r="J30" s="80">
        <f t="shared" ref="J30:J34" ca="1" si="27">VLOOKUP($A30,INDIRECT("'"&amp;J$4&amp;"'!"&amp;"$A$27:$E$50"),4,0)</f>
        <v>1502.8237222100001</v>
      </c>
      <c r="K30" s="54">
        <f t="shared" ref="K30:K32" ca="1" si="28">VLOOKUP($A30,INDIRECT("'"&amp;J$4&amp;"'!"&amp;"$A$27:$E$50"),5,0)</f>
        <v>-12.141261490207533</v>
      </c>
      <c r="L30" s="80">
        <f t="shared" ref="L30:L34" ca="1" si="29">VLOOKUP($A30,INDIRECT("'"&amp;L$4&amp;"'!"&amp;"$A$27:$E$50"),4,0)</f>
        <v>1517.3828241699998</v>
      </c>
      <c r="M30" s="54">
        <f t="shared" ref="M30:M32" ca="1" si="30">VLOOKUP($A30,INDIRECT("'"&amp;L$4&amp;"'!"&amp;"$A$27:$E$50"),5,0)</f>
        <v>2.2372043452703716</v>
      </c>
      <c r="N30" s="80">
        <f t="shared" ref="N30:N34" ca="1" si="31">VLOOKUP($A30,INDIRECT("'"&amp;N$4&amp;"'!"&amp;"$A$27:$E$50"),4,0)</f>
        <v>2721.14794519</v>
      </c>
      <c r="O30" s="54">
        <f t="shared" ref="O30:O32" ca="1" si="32">VLOOKUP($A30,INDIRECT("'"&amp;N$4&amp;"'!"&amp;"$A$27:$E$50"),5,0)</f>
        <v>1.9133465196834232</v>
      </c>
      <c r="P30" s="80">
        <f t="shared" ref="P30:P34" ca="1" si="33">VLOOKUP($A30,INDIRECT("'"&amp;P$4&amp;"'!"&amp;"$A$27:$E$50"),4,0)</f>
        <v>3674.9760194400001</v>
      </c>
      <c r="Q30" s="54">
        <f t="shared" ref="Q30:Q32" ca="1" si="34">VLOOKUP($A30,INDIRECT("'"&amp;P$4&amp;"'!"&amp;"$A$27:$E$50"),5,0)</f>
        <v>6.6168446847892248</v>
      </c>
      <c r="R30" s="80">
        <f t="shared" ref="R30:R34" ca="1" si="35">VLOOKUP($A30,INDIRECT("'"&amp;R$4&amp;"'!"&amp;"$A$27:$E$50"),4,0)</f>
        <v>718.05544305000001</v>
      </c>
      <c r="S30" s="54">
        <f t="shared" ref="S30:S32" ca="1" si="36">VLOOKUP($A30,INDIRECT("'"&amp;R$4&amp;"'!"&amp;"$A$27:$E$50"),5,0)</f>
        <v>1.4059374452760842</v>
      </c>
      <c r="T30" s="80">
        <f ca="1">B30-SUM(D30,H30,J30,L30,N30,P30,R30)</f>
        <v>1190.6141917299974</v>
      </c>
      <c r="U30" s="54">
        <f t="shared" ref="U30:U31" ca="1" si="37">(T30/T29-1)*100</f>
        <v>-0.94723862479223486</v>
      </c>
    </row>
    <row r="31" spans="1:22" ht="13.15" x14ac:dyDescent="0.4">
      <c r="A31" s="55" t="s">
        <v>71</v>
      </c>
      <c r="B31" s="80">
        <f>VLOOKUP(A31,'Total taxation revenue'!$A$27:$T$52,4)</f>
        <v>26576.86392303</v>
      </c>
      <c r="C31" s="83">
        <f>VLOOKUP(A31,'Total taxation revenue'!$A$27:$U$52,5)</f>
        <v>13.247050103841197</v>
      </c>
      <c r="D31" s="80">
        <f t="shared" ca="1" si="23"/>
        <v>6138.2469235300005</v>
      </c>
      <c r="E31" s="54">
        <f t="shared" ca="1" si="24"/>
        <v>-0.8613911888213921</v>
      </c>
      <c r="F31" s="105">
        <f>'Mental health &amp; wellbeing levy'!D8</f>
        <v>386.7</v>
      </c>
      <c r="G31" s="54"/>
      <c r="H31" s="80">
        <f t="shared" ca="1" si="25"/>
        <v>6709.5136700799994</v>
      </c>
      <c r="I31" s="54">
        <f t="shared" ca="1" si="26"/>
        <v>12.737272361305374</v>
      </c>
      <c r="J31" s="80">
        <f t="shared" ca="1" si="27"/>
        <v>2256.6886197700001</v>
      </c>
      <c r="K31" s="54">
        <f t="shared" ca="1" si="28"/>
        <v>50.163228489060074</v>
      </c>
      <c r="L31" s="80">
        <f t="shared" ca="1" si="29"/>
        <v>1626.2395831700001</v>
      </c>
      <c r="M31" s="54">
        <f t="shared" ca="1" si="30"/>
        <v>7.1739812304481676</v>
      </c>
      <c r="N31" s="80">
        <f t="shared" ca="1" si="31"/>
        <v>2910.7706103500004</v>
      </c>
      <c r="O31" s="54">
        <f t="shared" ca="1" si="32"/>
        <v>6.968480544954736</v>
      </c>
      <c r="P31" s="80">
        <f t="shared" ca="1" si="33"/>
        <v>4232.9809202599999</v>
      </c>
      <c r="Q31" s="54">
        <f t="shared" ca="1" si="34"/>
        <v>15.183905904916074</v>
      </c>
      <c r="R31" s="80">
        <f t="shared" ca="1" si="35"/>
        <v>769.6263276599999</v>
      </c>
      <c r="S31" s="54">
        <f t="shared" ca="1" si="36"/>
        <v>7.1820198717453154</v>
      </c>
      <c r="T31" s="80">
        <f ca="1">B31-SUM(D31,H31,J31,L31,N31,P31,R31,F31)</f>
        <v>1546.0972682099964</v>
      </c>
      <c r="U31" s="54">
        <f t="shared" ca="1" si="37"/>
        <v>29.857117355830589</v>
      </c>
    </row>
    <row r="32" spans="1:22" ht="13.15" x14ac:dyDescent="0.4">
      <c r="A32" s="55" t="s">
        <v>75</v>
      </c>
      <c r="B32" s="80">
        <f>VLOOKUP(A32,'Total taxation revenue'!$A$27:$T$52,4)</f>
        <v>29058.03826071</v>
      </c>
      <c r="C32" s="83">
        <f>VLOOKUP(A32,'Total taxation revenue'!$A$27:$U$52,5)</f>
        <v>9.335843178735459</v>
      </c>
      <c r="D32" s="80">
        <f t="shared" ca="1" si="23"/>
        <v>6608.66475653</v>
      </c>
      <c r="E32" s="54">
        <f t="shared" ca="1" si="24"/>
        <v>7.6637163486650728</v>
      </c>
      <c r="F32" s="105">
        <f>'Mental health &amp; wellbeing levy'!D9</f>
        <v>804.7</v>
      </c>
      <c r="G32" s="54">
        <f>'Mental health &amp; wellbeing levy'!E9</f>
        <v>108.09412981639514</v>
      </c>
      <c r="H32" s="80">
        <f t="shared" ca="1" si="25"/>
        <v>7342.2494123799997</v>
      </c>
      <c r="I32" s="54">
        <f t="shared" ca="1" si="26"/>
        <v>9.4304263082670694</v>
      </c>
      <c r="J32" s="80">
        <f t="shared" ca="1" si="27"/>
        <v>2340.3165829500003</v>
      </c>
      <c r="K32" s="54">
        <f t="shared" ca="1" si="28"/>
        <v>3.7057821113363643</v>
      </c>
      <c r="L32" s="80">
        <f t="shared" ca="1" si="29"/>
        <v>1730.26600917</v>
      </c>
      <c r="M32" s="54">
        <f t="shared" ca="1" si="30"/>
        <v>6.3967466464703193</v>
      </c>
      <c r="N32" s="80">
        <f t="shared" ca="1" si="31"/>
        <v>3050.56033596</v>
      </c>
      <c r="O32" s="54">
        <f t="shared" ca="1" si="32"/>
        <v>4.8024988679266301</v>
      </c>
      <c r="P32" s="80">
        <f t="shared" ca="1" si="33"/>
        <v>4655.39005241</v>
      </c>
      <c r="Q32" s="54">
        <f t="shared" ca="1" si="34"/>
        <v>9.978999199553563</v>
      </c>
      <c r="R32" s="80">
        <f t="shared" ca="1" si="35"/>
        <v>798.44143101999998</v>
      </c>
      <c r="S32" s="54">
        <f t="shared" ca="1" si="36"/>
        <v>3.7440381551928636</v>
      </c>
      <c r="T32" s="80">
        <f ca="1">B32-SUM(D32,H32,J32,L32,N32,P32,R32,F32)</f>
        <v>1727.4496802899994</v>
      </c>
      <c r="U32" s="54">
        <f ca="1">(T32/T31-1)*100</f>
        <v>11.729689703802704</v>
      </c>
    </row>
    <row r="33" spans="1:21" ht="13.15" x14ac:dyDescent="0.4">
      <c r="A33" s="55" t="s">
        <v>77</v>
      </c>
      <c r="B33" s="80">
        <f>VLOOKUP(A33,'Total taxation revenue'!$A$27:$T$52,4)</f>
        <v>31097.44303206</v>
      </c>
      <c r="C33" s="83">
        <f>VLOOKUP(A33,'Total taxation revenue'!$A$27:$U$52,5)</f>
        <v>7.0183842179997624</v>
      </c>
      <c r="D33" s="80">
        <f t="shared" ca="1" si="23"/>
        <v>7448.39061253</v>
      </c>
      <c r="E33" s="54">
        <f t="shared" ref="E33:E34" ca="1" si="38">VLOOKUP($A33,INDIRECT("'"&amp;D$4&amp;"'!"&amp;"$A$27:$E$50"),5,0)</f>
        <v>12.706437486789902</v>
      </c>
      <c r="F33" s="105">
        <f>'Mental health &amp; wellbeing levy'!D10</f>
        <v>841.4</v>
      </c>
      <c r="G33" s="54">
        <f>'Mental health &amp; wellbeing levy'!E10</f>
        <v>4.5607058531129452</v>
      </c>
      <c r="H33" s="80">
        <f t="shared" ca="1" si="25"/>
        <v>7742.4098676200001</v>
      </c>
      <c r="I33" s="54">
        <f t="shared" ref="I33:I34" ca="1" si="39">VLOOKUP($A33,INDIRECT("'"&amp;H$4&amp;"'!"&amp;"$A$27:$E$50"),5,0)</f>
        <v>5.4501070825144771</v>
      </c>
      <c r="J33" s="80">
        <f t="shared" ca="1" si="27"/>
        <v>2403.5728216699999</v>
      </c>
      <c r="K33" s="54">
        <f t="shared" ref="K33:K34" ca="1" si="40">VLOOKUP($A33,INDIRECT("'"&amp;J$4&amp;"'!"&amp;"$A$27:$E$50"),5,0)</f>
        <v>2.7028923856217801</v>
      </c>
      <c r="L33" s="80">
        <f t="shared" ca="1" si="29"/>
        <v>1840.75193717</v>
      </c>
      <c r="M33" s="54">
        <f t="shared" ref="M33:M34" ca="1" si="41">VLOOKUP($A33,INDIRECT("'"&amp;L$4&amp;"'!"&amp;"$A$27:$E$50"),5,0)</f>
        <v>6.3854879778283191</v>
      </c>
      <c r="N33" s="80">
        <f t="shared" ca="1" si="31"/>
        <v>3196.1451591800001</v>
      </c>
      <c r="O33" s="54">
        <f t="shared" ref="O33:O34" ca="1" si="42">VLOOKUP($A33,INDIRECT("'"&amp;N$4&amp;"'!"&amp;"$A$27:$E$50"),5,0)</f>
        <v>4.7723961235529799</v>
      </c>
      <c r="P33" s="80">
        <f t="shared" ca="1" si="33"/>
        <v>5028.8955948799994</v>
      </c>
      <c r="Q33" s="54">
        <f t="shared" ref="Q33:Q34" ca="1" si="43">VLOOKUP($A33,INDIRECT("'"&amp;P$4&amp;"'!"&amp;"$A$27:$E$50"),5,0)</f>
        <v>8.0230772988966415</v>
      </c>
      <c r="R33" s="80">
        <f t="shared" ca="1" si="35"/>
        <v>805.31097777999992</v>
      </c>
      <c r="S33" s="54">
        <f t="shared" ref="S33:S34" ca="1" si="44">VLOOKUP($A33,INDIRECT("'"&amp;R$4&amp;"'!"&amp;"$A$27:$E$50"),5,0)</f>
        <v>0.86036952656929344</v>
      </c>
      <c r="T33" s="80">
        <f ca="1">B33-SUM(D33,H33,J33,L33,N33,P33,R33,F33)</f>
        <v>1790.5660612300017</v>
      </c>
      <c r="U33" s="54">
        <f ca="1">(T33/T32-1)*100</f>
        <v>3.6537319529565959</v>
      </c>
    </row>
    <row r="34" spans="1:21" ht="13.15" x14ac:dyDescent="0.4">
      <c r="A34" s="55" t="s">
        <v>84</v>
      </c>
      <c r="B34" s="80">
        <f>VLOOKUP(A34,'Total taxation revenue'!$A$27:$T$52,4)</f>
        <v>32429.35519133</v>
      </c>
      <c r="C34" s="83">
        <f>VLOOKUP(A34,'Total taxation revenue'!$A$27:$U$52,5)</f>
        <v>4.2830278936337729</v>
      </c>
      <c r="D34" s="80">
        <f t="shared" ca="1" si="23"/>
        <v>7804.0201825300001</v>
      </c>
      <c r="E34" s="54">
        <f t="shared" ca="1" si="38"/>
        <v>4.7745827051785428</v>
      </c>
      <c r="F34" s="105">
        <f>'Mental health &amp; wellbeing levy'!D11</f>
        <v>881.7</v>
      </c>
      <c r="G34" s="54">
        <f>'Mental health &amp; wellbeing levy'!E11</f>
        <v>4.7896363204183556</v>
      </c>
      <c r="H34" s="80">
        <f t="shared" ca="1" si="25"/>
        <v>8026.1656882199995</v>
      </c>
      <c r="I34" s="54">
        <f t="shared" ca="1" si="39"/>
        <v>3.664954780897256</v>
      </c>
      <c r="J34" s="80">
        <f t="shared" ca="1" si="27"/>
        <v>2457.9761948400001</v>
      </c>
      <c r="K34" s="54">
        <f t="shared" ca="1" si="40"/>
        <v>2.2634376907374465</v>
      </c>
      <c r="L34" s="80">
        <f t="shared" ca="1" si="29"/>
        <v>1959.12524917</v>
      </c>
      <c r="M34" s="54">
        <f t="shared" ca="1" si="41"/>
        <v>6.4307041926566555</v>
      </c>
      <c r="N34" s="80">
        <f t="shared" ca="1" si="31"/>
        <v>3350.21283735</v>
      </c>
      <c r="O34" s="54">
        <f t="shared" ca="1" si="42"/>
        <v>4.82042180491975</v>
      </c>
      <c r="P34" s="80">
        <f t="shared" ca="1" si="33"/>
        <v>5488.0782199100004</v>
      </c>
      <c r="Q34" s="54">
        <f t="shared" ca="1" si="43"/>
        <v>9.1308840354033638</v>
      </c>
      <c r="R34" s="80">
        <f t="shared" ca="1" si="35"/>
        <v>806.76624231000005</v>
      </c>
      <c r="S34" s="54">
        <f t="shared" ca="1" si="44"/>
        <v>0.18070839342236855</v>
      </c>
      <c r="T34" s="80">
        <f ca="1">B34-SUM(D34,H34,J34,L34,N34,P34,R34,F34)</f>
        <v>1655.3105770000002</v>
      </c>
      <c r="U34" s="54">
        <f ca="1">(T34/T33-1)*100</f>
        <v>-7.5537835301697669</v>
      </c>
    </row>
    <row r="35" spans="1:21" ht="13.15" x14ac:dyDescent="0.4">
      <c r="A35" s="42"/>
      <c r="B35" s="80"/>
      <c r="C35" s="83"/>
      <c r="D35" s="80"/>
      <c r="E35" s="54"/>
      <c r="F35" s="54"/>
      <c r="G35" s="54"/>
      <c r="H35" s="80"/>
      <c r="I35" s="54"/>
      <c r="J35" s="80"/>
      <c r="K35" s="54"/>
      <c r="L35" s="80"/>
      <c r="M35" s="54"/>
      <c r="N35" s="80"/>
      <c r="O35" s="54"/>
      <c r="P35" s="80"/>
      <c r="Q35" s="54"/>
      <c r="R35" s="80"/>
      <c r="S35" s="54"/>
      <c r="T35" s="80"/>
      <c r="U35" s="54"/>
    </row>
    <row r="36" spans="1:21" ht="13.15" x14ac:dyDescent="0.4">
      <c r="B36" s="96" t="s">
        <v>44</v>
      </c>
      <c r="C36" s="49"/>
      <c r="H36" s="47"/>
      <c r="T36" s="47"/>
      <c r="U36" s="88"/>
    </row>
    <row r="37" spans="1:21" ht="13.15" hidden="1" x14ac:dyDescent="0.4">
      <c r="B37" s="47"/>
    </row>
    <row r="38" spans="1:21" ht="13.15" hidden="1" x14ac:dyDescent="0.4">
      <c r="U38" s="32"/>
    </row>
    <row r="39" spans="1:21" ht="13.15" hidden="1" x14ac:dyDescent="0.4">
      <c r="U39" s="32"/>
    </row>
    <row r="40" spans="1:21" ht="13.15" hidden="1" x14ac:dyDescent="0.4">
      <c r="C40" s="32"/>
      <c r="U40" s="32"/>
    </row>
    <row r="41" spans="1:21" ht="13.15" hidden="1" x14ac:dyDescent="0.4">
      <c r="C41" s="32"/>
      <c r="U41" s="32"/>
    </row>
    <row r="42" spans="1:21" ht="13.15" hidden="1" x14ac:dyDescent="0.4">
      <c r="C42" s="32"/>
      <c r="U42" s="32"/>
    </row>
    <row r="43" spans="1:21" ht="13.15" hidden="1" x14ac:dyDescent="0.4"/>
    <row r="44" spans="1:21" ht="0" hidden="1" customHeight="1" x14ac:dyDescent="0.4"/>
    <row r="45" spans="1:21" ht="0" hidden="1" customHeight="1" x14ac:dyDescent="0.4"/>
    <row r="46" spans="1:21" ht="0" hidden="1" customHeight="1" x14ac:dyDescent="0.4"/>
    <row r="47" spans="1:21" ht="0" hidden="1" customHeight="1" x14ac:dyDescent="0.4"/>
    <row r="48" spans="1:21" ht="0" hidden="1" customHeight="1" x14ac:dyDescent="0.4"/>
    <row r="49" ht="0" hidden="1" customHeight="1" x14ac:dyDescent="0.4"/>
    <row r="50" ht="0" hidden="1" customHeight="1" x14ac:dyDescent="0.4"/>
    <row r="51" ht="0" hidden="1" customHeight="1" x14ac:dyDescent="0.4"/>
    <row r="52" ht="0" hidden="1" customHeight="1" x14ac:dyDescent="0.4"/>
    <row r="53" ht="0" hidden="1" customHeight="1" x14ac:dyDescent="0.4"/>
    <row r="54" ht="0" hidden="1" customHeight="1" x14ac:dyDescent="0.4"/>
    <row r="55" ht="0" hidden="1" customHeight="1" x14ac:dyDescent="0.4"/>
    <row r="56" ht="0" hidden="1" customHeight="1" x14ac:dyDescent="0.4"/>
    <row r="57" ht="0" hidden="1" customHeight="1" x14ac:dyDescent="0.4"/>
    <row r="58" ht="0" hidden="1" customHeight="1" x14ac:dyDescent="0.4"/>
    <row r="59" ht="0" hidden="1" customHeight="1" x14ac:dyDescent="0.4"/>
    <row r="60" ht="0" hidden="1" customHeight="1" x14ac:dyDescent="0.4"/>
    <row r="61" ht="0" hidden="1" customHeight="1" x14ac:dyDescent="0.4"/>
  </sheetData>
  <pageMargins left="0.7" right="0.7" top="0.75" bottom="0.75" header="0.3" footer="0.3"/>
  <pageSetup paperSize="9" scale="77"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ignoredErrors>
    <ignoredError sqref="H7:S28 T24:T27 H30:S32 I29 K29 M29 E7:E3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58"/>
  <sheetViews>
    <sheetView showGridLines="0" workbookViewId="0">
      <pane xSplit="1" ySplit="6" topLeftCell="B28" activePane="bottomRight" state="frozen"/>
      <selection activeCell="B7" sqref="B7:F33"/>
      <selection pane="topRight" activeCell="B7" sqref="B7:F33"/>
      <selection pane="bottomLeft" activeCell="B7" sqref="B7:F33"/>
      <selection pane="bottomRight" activeCell="H43" sqref="H43"/>
    </sheetView>
  </sheetViews>
  <sheetFormatPr defaultColWidth="0" defaultRowHeight="0" customHeight="1" zeroHeight="1" x14ac:dyDescent="0.4"/>
  <cols>
    <col min="1" max="1" width="7.59765625" style="32" bestFit="1" customWidth="1"/>
    <col min="2" max="2" width="12.86328125" style="47" customWidth="1"/>
    <col min="3" max="3" width="7.3984375" style="34" customWidth="1"/>
    <col min="4" max="4" width="13.1328125" style="34" customWidth="1"/>
    <col min="5" max="5" width="7.3984375" style="34" customWidth="1"/>
    <col min="6" max="6" width="14" style="34" customWidth="1"/>
    <col min="7" max="7" width="11.86328125" style="34" customWidth="1"/>
    <col min="8" max="8" width="15.73046875" style="34" customWidth="1"/>
    <col min="9" max="11" width="7.3984375" style="34" customWidth="1"/>
    <col min="12" max="12" width="12.59765625" style="34" bestFit="1" customWidth="1"/>
    <col min="13" max="13" width="7.3984375" style="34" customWidth="1"/>
    <col min="14" max="14" width="12.3984375" style="34" bestFit="1" customWidth="1"/>
    <col min="15" max="15" width="7.3984375" style="34" customWidth="1"/>
    <col min="16" max="16" width="13" style="34" customWidth="1"/>
    <col min="17" max="17" width="7.3984375" style="34" customWidth="1"/>
    <col min="18" max="18" width="12.73046875" style="34" customWidth="1"/>
    <col min="19" max="19" width="7.3984375" style="34" customWidth="1"/>
    <col min="20" max="20" width="12.73046875" style="32" customWidth="1"/>
    <col min="21" max="21" width="6.1328125" style="40" customWidth="1"/>
    <col min="22" max="22" width="12.86328125" style="32" customWidth="1"/>
    <col min="23" max="23" width="5.3984375" style="40" customWidth="1"/>
    <col min="24" max="24" width="12.86328125" style="32" customWidth="1"/>
    <col min="25" max="25" width="5.3984375" style="40" customWidth="1"/>
    <col min="26" max="26" width="12.86328125" style="32" customWidth="1"/>
    <col min="27" max="27" width="5.3984375" style="40" customWidth="1"/>
    <col min="28" max="28" width="12.86328125" style="40" customWidth="1"/>
    <col min="29" max="29" width="5.3984375" style="40" customWidth="1"/>
    <col min="30" max="30" width="12.86328125" style="40" customWidth="1"/>
    <col min="31" max="31" width="5.3984375" style="32" customWidth="1"/>
    <col min="32" max="32" width="12.86328125" style="32" customWidth="1"/>
    <col min="33" max="33" width="5.3984375" style="32" customWidth="1"/>
    <col min="34" max="34" width="12.86328125" style="32" customWidth="1"/>
    <col min="35" max="35" width="5.3984375" style="32" customWidth="1"/>
    <col min="36" max="36" width="12.86328125" style="47" customWidth="1"/>
    <col min="37" max="37" width="5.3984375" style="32" customWidth="1"/>
    <col min="38" max="38" width="12.86328125" style="47" customWidth="1"/>
    <col min="39" max="39" width="5.3984375" style="32" customWidth="1"/>
    <col min="40" max="40" width="12.86328125" style="47" customWidth="1"/>
    <col min="41" max="41" width="5.3984375" style="32" customWidth="1"/>
    <col min="42" max="42" width="12.86328125" style="47" customWidth="1"/>
    <col min="43" max="43" width="5.3984375" style="32" customWidth="1"/>
    <col min="44" max="44" width="12.86328125" style="47" customWidth="1"/>
    <col min="45" max="45" width="5.3984375" style="32" customWidth="1"/>
    <col min="46" max="46" width="12.86328125" style="47" customWidth="1"/>
    <col min="47" max="47" width="5.3984375" style="32" customWidth="1"/>
    <col min="48" max="48" width="12.86328125" style="47" customWidth="1"/>
    <col min="49" max="49" width="5.3984375" style="32" customWidth="1"/>
    <col min="50" max="50" width="12.86328125" style="47" customWidth="1"/>
    <col min="51" max="51" width="5.3984375" style="32" customWidth="1"/>
    <col min="52" max="52" width="2.1328125" style="32" customWidth="1"/>
    <col min="53" max="54" width="0" style="32" hidden="1" customWidth="1"/>
    <col min="55" max="16384" width="9.1328125" style="32" hidden="1"/>
  </cols>
  <sheetData>
    <row r="1" spans="1:51" ht="13.15" x14ac:dyDescent="0.4">
      <c r="B1" s="33" t="s">
        <v>11</v>
      </c>
      <c r="AJ1" s="32"/>
      <c r="AL1" s="32"/>
      <c r="AN1" s="32"/>
      <c r="AP1" s="32"/>
      <c r="AR1" s="32"/>
      <c r="AT1" s="32"/>
      <c r="AV1" s="32"/>
      <c r="AX1" s="32"/>
    </row>
    <row r="2" spans="1:51" ht="13.15" x14ac:dyDescent="0.4">
      <c r="B2" s="15" t="str">
        <f>Overview!B2</f>
        <v>Budget 2021-22</v>
      </c>
      <c r="AJ2" s="32"/>
      <c r="AL2" s="32"/>
      <c r="AN2" s="32"/>
      <c r="AP2" s="32"/>
      <c r="AR2" s="32"/>
      <c r="AT2" s="32"/>
      <c r="AV2" s="32"/>
      <c r="AX2" s="32"/>
    </row>
    <row r="3" spans="1:51" ht="13.15" x14ac:dyDescent="0.4">
      <c r="B3" s="35"/>
      <c r="AJ3" s="32"/>
      <c r="AL3" s="32"/>
      <c r="AN3" s="32"/>
      <c r="AP3" s="32"/>
      <c r="AR3" s="32"/>
      <c r="AT3" s="32"/>
      <c r="AV3" s="32"/>
      <c r="AX3" s="32"/>
    </row>
    <row r="4" spans="1:51" ht="13.15" x14ac:dyDescent="0.4">
      <c r="A4" s="16"/>
      <c r="B4" s="17" t="s">
        <v>46</v>
      </c>
      <c r="C4" s="62"/>
      <c r="D4" s="73" t="s">
        <v>47</v>
      </c>
      <c r="E4" s="73"/>
      <c r="F4" s="75"/>
      <c r="G4" s="75"/>
      <c r="H4" s="75"/>
      <c r="I4" s="73"/>
      <c r="J4" s="75"/>
      <c r="K4" s="73"/>
      <c r="L4" s="73"/>
      <c r="M4" s="73"/>
      <c r="N4" s="73"/>
      <c r="O4" s="73"/>
      <c r="P4" s="73"/>
      <c r="Q4" s="73"/>
      <c r="R4" s="75"/>
      <c r="S4" s="73"/>
      <c r="T4" s="20"/>
      <c r="U4" s="20"/>
      <c r="V4" s="20"/>
      <c r="W4" s="20"/>
      <c r="X4" s="20"/>
      <c r="Y4" s="20"/>
      <c r="Z4" s="20"/>
      <c r="AA4" s="20"/>
      <c r="AB4" s="20"/>
      <c r="AC4" s="20"/>
      <c r="AD4" s="20"/>
      <c r="AE4" s="20"/>
      <c r="AF4" s="20"/>
      <c r="AG4" s="20"/>
      <c r="AH4" s="20"/>
      <c r="AI4" s="20"/>
      <c r="AJ4" s="16"/>
      <c r="AK4" s="20"/>
      <c r="AL4" s="16"/>
      <c r="AM4" s="20"/>
      <c r="AN4" s="16"/>
      <c r="AO4" s="20"/>
      <c r="AP4" s="16"/>
      <c r="AQ4" s="20"/>
      <c r="AR4" s="16"/>
      <c r="AS4" s="20"/>
      <c r="AT4" s="16"/>
      <c r="AU4" s="20"/>
      <c r="AV4" s="16"/>
      <c r="AW4" s="20"/>
      <c r="AX4" s="16"/>
      <c r="AY4" s="20"/>
    </row>
    <row r="5" spans="1:51" s="36" customFormat="1" ht="26.25" customHeight="1" x14ac:dyDescent="0.4">
      <c r="A5" s="21"/>
      <c r="B5" s="22" t="s">
        <v>48</v>
      </c>
      <c r="C5" s="63" t="s">
        <v>49</v>
      </c>
      <c r="D5" s="74" t="s">
        <v>83</v>
      </c>
      <c r="E5" s="74"/>
      <c r="F5" s="74" t="s">
        <v>78</v>
      </c>
      <c r="G5" s="74"/>
      <c r="H5" s="74" t="s">
        <v>76</v>
      </c>
      <c r="I5" s="74"/>
      <c r="J5" s="74" t="s">
        <v>74</v>
      </c>
      <c r="K5" s="74"/>
      <c r="L5" s="74" t="s">
        <v>73</v>
      </c>
      <c r="M5" s="74"/>
      <c r="N5" s="74" t="s">
        <v>72</v>
      </c>
      <c r="O5" s="74"/>
      <c r="P5" s="74" t="s">
        <v>70</v>
      </c>
      <c r="Q5" s="74"/>
      <c r="R5" s="74" t="s">
        <v>68</v>
      </c>
      <c r="S5" s="74"/>
      <c r="T5" s="61" t="s">
        <v>67</v>
      </c>
      <c r="U5" s="25"/>
      <c r="V5" s="25" t="s">
        <v>63</v>
      </c>
      <c r="W5" s="25"/>
      <c r="X5" s="25" t="s">
        <v>9</v>
      </c>
      <c r="Y5" s="25"/>
      <c r="Z5" s="25" t="s">
        <v>50</v>
      </c>
      <c r="AA5" s="25"/>
      <c r="AB5" s="25" t="s">
        <v>51</v>
      </c>
      <c r="AC5" s="25"/>
      <c r="AD5" s="25" t="s">
        <v>52</v>
      </c>
      <c r="AE5" s="25"/>
      <c r="AF5" s="25" t="s">
        <v>53</v>
      </c>
      <c r="AG5" s="25"/>
      <c r="AH5" s="25" t="s">
        <v>54</v>
      </c>
      <c r="AI5" s="25"/>
      <c r="AJ5" s="26" t="s">
        <v>55</v>
      </c>
      <c r="AK5" s="25"/>
      <c r="AL5" s="26" t="s">
        <v>56</v>
      </c>
      <c r="AM5" s="25"/>
      <c r="AN5" s="26" t="s">
        <v>57</v>
      </c>
      <c r="AO5" s="25"/>
      <c r="AP5" s="26" t="s">
        <v>58</v>
      </c>
      <c r="AQ5" s="25"/>
      <c r="AR5" s="26" t="s">
        <v>59</v>
      </c>
      <c r="AS5" s="25"/>
      <c r="AT5" s="26" t="s">
        <v>60</v>
      </c>
      <c r="AU5" s="25"/>
      <c r="AV5" s="26" t="s">
        <v>61</v>
      </c>
      <c r="AW5" s="25"/>
      <c r="AX5" s="26" t="s">
        <v>62</v>
      </c>
      <c r="AY5" s="25"/>
    </row>
    <row r="6" spans="1:51" s="36" customFormat="1" ht="13.15" x14ac:dyDescent="0.4">
      <c r="A6" s="21"/>
      <c r="B6" s="22" t="s">
        <v>19</v>
      </c>
      <c r="C6" s="63" t="s">
        <v>20</v>
      </c>
      <c r="D6" s="74" t="s">
        <v>19</v>
      </c>
      <c r="E6" s="74" t="s">
        <v>20</v>
      </c>
      <c r="F6" s="74" t="s">
        <v>19</v>
      </c>
      <c r="G6" s="74" t="s">
        <v>20</v>
      </c>
      <c r="H6" s="74" t="s">
        <v>19</v>
      </c>
      <c r="I6" s="74" t="s">
        <v>20</v>
      </c>
      <c r="J6" s="23" t="s">
        <v>19</v>
      </c>
      <c r="K6" s="25" t="s">
        <v>20</v>
      </c>
      <c r="L6" s="23" t="s">
        <v>19</v>
      </c>
      <c r="M6" s="25" t="s">
        <v>20</v>
      </c>
      <c r="N6" s="23" t="s">
        <v>19</v>
      </c>
      <c r="O6" s="25" t="s">
        <v>20</v>
      </c>
      <c r="P6" s="23" t="s">
        <v>19</v>
      </c>
      <c r="Q6" s="25" t="s">
        <v>20</v>
      </c>
      <c r="R6" s="23" t="s">
        <v>19</v>
      </c>
      <c r="S6" s="25" t="s">
        <v>20</v>
      </c>
      <c r="T6" s="23" t="s">
        <v>19</v>
      </c>
      <c r="U6" s="25" t="s">
        <v>20</v>
      </c>
      <c r="V6" s="25" t="s">
        <v>19</v>
      </c>
      <c r="W6" s="25" t="s">
        <v>20</v>
      </c>
      <c r="X6" s="25" t="s">
        <v>19</v>
      </c>
      <c r="Y6" s="25" t="s">
        <v>20</v>
      </c>
      <c r="Z6" s="25" t="s">
        <v>19</v>
      </c>
      <c r="AA6" s="25" t="s">
        <v>20</v>
      </c>
      <c r="AB6" s="25" t="s">
        <v>19</v>
      </c>
      <c r="AC6" s="25" t="s">
        <v>20</v>
      </c>
      <c r="AD6" s="25" t="s">
        <v>19</v>
      </c>
      <c r="AE6" s="25" t="s">
        <v>20</v>
      </c>
      <c r="AF6" s="25" t="s">
        <v>19</v>
      </c>
      <c r="AG6" s="25" t="s">
        <v>20</v>
      </c>
      <c r="AH6" s="25" t="s">
        <v>19</v>
      </c>
      <c r="AI6" s="25" t="s">
        <v>20</v>
      </c>
      <c r="AJ6" s="26" t="s">
        <v>19</v>
      </c>
      <c r="AK6" s="25" t="s">
        <v>20</v>
      </c>
      <c r="AL6" s="26" t="s">
        <v>19</v>
      </c>
      <c r="AM6" s="25" t="s">
        <v>20</v>
      </c>
      <c r="AN6" s="26" t="s">
        <v>19</v>
      </c>
      <c r="AO6" s="25" t="s">
        <v>20</v>
      </c>
      <c r="AP6" s="26" t="s">
        <v>19</v>
      </c>
      <c r="AQ6" s="25" t="s">
        <v>20</v>
      </c>
      <c r="AR6" s="26" t="s">
        <v>19</v>
      </c>
      <c r="AS6" s="25" t="s">
        <v>20</v>
      </c>
      <c r="AT6" s="26" t="s">
        <v>19</v>
      </c>
      <c r="AU6" s="25" t="s">
        <v>20</v>
      </c>
      <c r="AV6" s="26" t="s">
        <v>19</v>
      </c>
      <c r="AW6" s="25" t="s">
        <v>20</v>
      </c>
      <c r="AX6" s="26" t="s">
        <v>19</v>
      </c>
      <c r="AY6" s="25" t="s">
        <v>20</v>
      </c>
    </row>
    <row r="7" spans="1:51" ht="13.15" x14ac:dyDescent="0.4">
      <c r="A7" s="32" t="s">
        <v>21</v>
      </c>
      <c r="B7" s="84">
        <v>2386.3000000000002</v>
      </c>
      <c r="C7" s="85"/>
      <c r="D7" s="54"/>
      <c r="E7" s="54"/>
      <c r="F7" s="54"/>
      <c r="G7" s="54"/>
      <c r="H7" s="54"/>
      <c r="I7" s="54"/>
      <c r="J7" s="54"/>
      <c r="K7" s="41"/>
      <c r="L7" s="41"/>
      <c r="M7" s="41"/>
      <c r="N7" s="41"/>
      <c r="O7" s="41"/>
      <c r="P7" s="41"/>
      <c r="Q7" s="41"/>
      <c r="R7" s="41"/>
      <c r="S7" s="41"/>
      <c r="T7" s="38"/>
      <c r="U7" s="38"/>
      <c r="V7" s="38"/>
      <c r="W7" s="38"/>
      <c r="X7" s="38"/>
      <c r="Y7" s="38"/>
      <c r="Z7" s="38"/>
      <c r="AA7" s="38"/>
      <c r="AB7" s="38"/>
      <c r="AC7" s="38"/>
      <c r="AD7" s="38"/>
      <c r="AE7" s="38"/>
      <c r="AF7" s="38"/>
      <c r="AG7" s="38"/>
      <c r="AH7" s="38"/>
      <c r="AI7" s="38"/>
      <c r="AJ7" s="37"/>
      <c r="AK7" s="38"/>
      <c r="AL7" s="37"/>
      <c r="AM7" s="38"/>
      <c r="AN7" s="37"/>
      <c r="AO7" s="38"/>
      <c r="AP7" s="37"/>
      <c r="AQ7" s="38"/>
      <c r="AR7" s="37"/>
      <c r="AS7" s="38"/>
      <c r="AT7" s="37"/>
      <c r="AU7" s="38"/>
      <c r="AV7" s="37"/>
      <c r="AW7" s="38"/>
      <c r="AX7" s="37"/>
      <c r="AY7" s="38"/>
    </row>
    <row r="8" spans="1:51" ht="13.15" x14ac:dyDescent="0.4">
      <c r="A8" s="32" t="s">
        <v>22</v>
      </c>
      <c r="B8" s="84">
        <v>2345.5</v>
      </c>
      <c r="C8" s="85">
        <f t="shared" ref="C8:C26" si="0">100*(B8/B7-1)</f>
        <v>-1.7097598793110791</v>
      </c>
      <c r="D8" s="54"/>
      <c r="E8" s="54"/>
      <c r="F8" s="54"/>
      <c r="G8" s="54"/>
      <c r="H8" s="54"/>
      <c r="I8" s="54"/>
      <c r="J8" s="54"/>
      <c r="K8" s="41"/>
      <c r="L8" s="41"/>
      <c r="M8" s="41"/>
      <c r="N8" s="41"/>
      <c r="O8" s="41"/>
      <c r="P8" s="41"/>
      <c r="Q8" s="41"/>
      <c r="R8" s="41"/>
      <c r="S8" s="41"/>
      <c r="T8" s="38"/>
      <c r="U8" s="38"/>
      <c r="V8" s="38"/>
      <c r="W8" s="38"/>
      <c r="X8" s="38"/>
      <c r="Y8" s="38"/>
      <c r="Z8" s="38"/>
      <c r="AA8" s="38"/>
      <c r="AB8" s="38"/>
      <c r="AC8" s="38"/>
      <c r="AD8" s="38"/>
      <c r="AE8" s="38"/>
      <c r="AF8" s="38"/>
      <c r="AG8" s="38"/>
      <c r="AH8" s="38"/>
      <c r="AI8" s="38"/>
      <c r="AJ8" s="37"/>
      <c r="AK8" s="38"/>
      <c r="AL8" s="37"/>
      <c r="AM8" s="38"/>
      <c r="AN8" s="37"/>
      <c r="AO8" s="38"/>
      <c r="AP8" s="37"/>
      <c r="AQ8" s="38"/>
      <c r="AR8" s="37"/>
      <c r="AS8" s="38"/>
      <c r="AT8" s="37"/>
      <c r="AU8" s="38"/>
      <c r="AV8" s="37"/>
      <c r="AW8" s="38"/>
      <c r="AX8" s="37"/>
      <c r="AY8" s="38"/>
    </row>
    <row r="9" spans="1:51" ht="13.15" x14ac:dyDescent="0.4">
      <c r="A9" s="32" t="s">
        <v>23</v>
      </c>
      <c r="B9" s="84">
        <v>2131.9</v>
      </c>
      <c r="C9" s="85">
        <f t="shared" si="0"/>
        <v>-9.106800255808988</v>
      </c>
      <c r="D9" s="54"/>
      <c r="E9" s="54"/>
      <c r="F9" s="54"/>
      <c r="G9" s="54"/>
      <c r="H9" s="54"/>
      <c r="I9" s="54"/>
      <c r="J9" s="54"/>
      <c r="K9" s="41"/>
      <c r="L9" s="41"/>
      <c r="M9" s="41"/>
      <c r="N9" s="41"/>
      <c r="O9" s="41"/>
      <c r="P9" s="41"/>
      <c r="Q9" s="41"/>
      <c r="R9" s="41"/>
      <c r="S9" s="41"/>
      <c r="T9" s="38"/>
      <c r="U9" s="38"/>
      <c r="V9" s="38"/>
      <c r="W9" s="38"/>
      <c r="X9" s="38"/>
      <c r="Y9" s="38"/>
      <c r="Z9" s="38"/>
      <c r="AA9" s="38"/>
      <c r="AB9" s="38"/>
      <c r="AC9" s="38"/>
      <c r="AD9" s="38"/>
      <c r="AE9" s="38"/>
      <c r="AF9" s="38"/>
      <c r="AG9" s="38"/>
      <c r="AH9" s="38"/>
      <c r="AI9" s="38"/>
      <c r="AJ9" s="37"/>
      <c r="AK9" s="38"/>
      <c r="AL9" s="37"/>
      <c r="AM9" s="38"/>
      <c r="AN9" s="37"/>
      <c r="AO9" s="38"/>
      <c r="AP9" s="37"/>
      <c r="AQ9" s="38"/>
      <c r="AR9" s="37"/>
      <c r="AS9" s="38"/>
      <c r="AT9" s="37"/>
      <c r="AU9" s="38"/>
      <c r="AV9" s="37"/>
      <c r="AW9" s="38"/>
      <c r="AX9" s="37"/>
      <c r="AY9" s="38"/>
    </row>
    <row r="10" spans="1:51" ht="13.15" x14ac:dyDescent="0.4">
      <c r="A10" s="32" t="s">
        <v>24</v>
      </c>
      <c r="B10" s="84">
        <v>2325.8000000000002</v>
      </c>
      <c r="C10" s="85">
        <f t="shared" si="0"/>
        <v>9.0951733195741014</v>
      </c>
      <c r="D10" s="54"/>
      <c r="E10" s="54"/>
      <c r="F10" s="54"/>
      <c r="G10" s="54"/>
      <c r="H10" s="54"/>
      <c r="I10" s="54"/>
      <c r="J10" s="54"/>
      <c r="K10" s="41"/>
      <c r="L10" s="41"/>
      <c r="M10" s="41"/>
      <c r="N10" s="41"/>
      <c r="O10" s="41"/>
      <c r="P10" s="41"/>
      <c r="Q10" s="41"/>
      <c r="R10" s="41"/>
      <c r="S10" s="41"/>
      <c r="T10" s="38"/>
      <c r="U10" s="38"/>
      <c r="V10" s="38"/>
      <c r="W10" s="38"/>
      <c r="X10" s="38"/>
      <c r="Y10" s="38"/>
      <c r="Z10" s="38"/>
      <c r="AA10" s="38"/>
      <c r="AB10" s="38"/>
      <c r="AC10" s="38"/>
      <c r="AD10" s="38"/>
      <c r="AE10" s="38"/>
      <c r="AF10" s="38"/>
      <c r="AG10" s="38"/>
      <c r="AH10" s="38"/>
      <c r="AI10" s="38"/>
      <c r="AJ10" s="37"/>
      <c r="AK10" s="38"/>
      <c r="AL10" s="37"/>
      <c r="AM10" s="38"/>
      <c r="AN10" s="37"/>
      <c r="AO10" s="38"/>
      <c r="AP10" s="37"/>
      <c r="AQ10" s="38"/>
      <c r="AR10" s="37"/>
      <c r="AS10" s="38"/>
      <c r="AT10" s="37"/>
      <c r="AU10" s="38"/>
      <c r="AV10" s="37"/>
      <c r="AW10" s="38"/>
      <c r="AX10" s="37"/>
      <c r="AY10" s="38"/>
    </row>
    <row r="11" spans="1:51" ht="13.15" x14ac:dyDescent="0.4">
      <c r="A11" s="32" t="s">
        <v>25</v>
      </c>
      <c r="B11" s="84">
        <v>2512.8000000000002</v>
      </c>
      <c r="C11" s="85">
        <f t="shared" si="0"/>
        <v>8.0402442170435897</v>
      </c>
      <c r="D11" s="54"/>
      <c r="E11" s="54"/>
      <c r="F11" s="54"/>
      <c r="G11" s="54"/>
      <c r="H11" s="54"/>
      <c r="I11" s="54"/>
      <c r="J11" s="54"/>
      <c r="K11" s="41"/>
      <c r="L11" s="41"/>
      <c r="M11" s="41"/>
      <c r="N11" s="41"/>
      <c r="O11" s="41"/>
      <c r="P11" s="41"/>
      <c r="Q11" s="41"/>
      <c r="R11" s="41"/>
      <c r="S11" s="41"/>
      <c r="T11" s="38"/>
      <c r="U11" s="38"/>
      <c r="V11" s="38"/>
      <c r="W11" s="38"/>
      <c r="X11" s="38"/>
      <c r="Y11" s="38"/>
      <c r="Z11" s="38"/>
      <c r="AA11" s="38"/>
      <c r="AB11" s="38"/>
      <c r="AC11" s="38"/>
      <c r="AD11" s="38"/>
      <c r="AE11" s="38"/>
      <c r="AF11" s="38"/>
      <c r="AG11" s="38"/>
      <c r="AH11" s="38"/>
      <c r="AI11" s="38"/>
      <c r="AJ11" s="37"/>
      <c r="AK11" s="38"/>
      <c r="AL11" s="37"/>
      <c r="AM11" s="38"/>
      <c r="AN11" s="37"/>
      <c r="AO11" s="38"/>
      <c r="AP11" s="37"/>
      <c r="AQ11" s="38"/>
      <c r="AR11" s="37"/>
      <c r="AS11" s="38"/>
      <c r="AT11" s="37"/>
      <c r="AU11" s="38"/>
      <c r="AV11" s="37"/>
      <c r="AW11" s="38"/>
      <c r="AX11" s="37"/>
      <c r="AY11" s="38"/>
    </row>
    <row r="12" spans="1:51" ht="13.15" x14ac:dyDescent="0.4">
      <c r="A12" s="32" t="s">
        <v>26</v>
      </c>
      <c r="B12" s="84">
        <v>2558.6</v>
      </c>
      <c r="C12" s="85">
        <f t="shared" si="0"/>
        <v>1.8226679401464496</v>
      </c>
      <c r="D12" s="54"/>
      <c r="E12" s="54"/>
      <c r="F12" s="54"/>
      <c r="G12" s="54"/>
      <c r="H12" s="54"/>
      <c r="I12" s="54"/>
      <c r="J12" s="54"/>
      <c r="K12" s="41"/>
      <c r="L12" s="41"/>
      <c r="M12" s="41"/>
      <c r="N12" s="41"/>
      <c r="O12" s="41"/>
      <c r="P12" s="41"/>
      <c r="Q12" s="41"/>
      <c r="R12" s="41"/>
      <c r="S12" s="41"/>
      <c r="T12" s="38"/>
      <c r="U12" s="38"/>
      <c r="V12" s="38"/>
      <c r="W12" s="38"/>
      <c r="X12" s="38"/>
      <c r="Y12" s="38"/>
      <c r="Z12" s="38"/>
      <c r="AA12" s="38"/>
      <c r="AB12" s="38"/>
      <c r="AC12" s="38"/>
      <c r="AD12" s="38"/>
      <c r="AE12" s="38"/>
      <c r="AF12" s="38"/>
      <c r="AG12" s="38"/>
      <c r="AH12" s="38"/>
      <c r="AI12" s="38"/>
      <c r="AJ12" s="37"/>
      <c r="AK12" s="38"/>
      <c r="AL12" s="37"/>
      <c r="AM12" s="38"/>
      <c r="AN12" s="37"/>
      <c r="AO12" s="38"/>
      <c r="AP12" s="37"/>
      <c r="AQ12" s="38"/>
      <c r="AR12" s="37"/>
      <c r="AS12" s="38"/>
      <c r="AT12" s="37"/>
      <c r="AU12" s="38"/>
      <c r="AV12" s="37"/>
      <c r="AW12" s="38"/>
      <c r="AX12" s="37"/>
      <c r="AY12" s="38"/>
    </row>
    <row r="13" spans="1:51" ht="13.15" x14ac:dyDescent="0.4">
      <c r="A13" s="32" t="s">
        <v>27</v>
      </c>
      <c r="B13" s="84">
        <v>2619.6999999999998</v>
      </c>
      <c r="C13" s="85">
        <f t="shared" si="0"/>
        <v>2.3880247010083622</v>
      </c>
      <c r="D13" s="54"/>
      <c r="E13" s="54"/>
      <c r="F13" s="54"/>
      <c r="G13" s="54"/>
      <c r="H13" s="54"/>
      <c r="I13" s="54"/>
      <c r="J13" s="54"/>
      <c r="K13" s="41"/>
      <c r="L13" s="41"/>
      <c r="M13" s="41"/>
      <c r="N13" s="41"/>
      <c r="O13" s="41"/>
      <c r="P13" s="41"/>
      <c r="Q13" s="41"/>
      <c r="R13" s="41"/>
      <c r="S13" s="41"/>
      <c r="T13" s="38"/>
      <c r="U13" s="38"/>
      <c r="V13" s="38"/>
      <c r="W13" s="38"/>
      <c r="X13" s="38"/>
      <c r="Y13" s="38"/>
      <c r="Z13" s="38"/>
      <c r="AA13" s="38"/>
      <c r="AB13" s="38"/>
      <c r="AC13" s="38"/>
      <c r="AD13" s="38"/>
      <c r="AE13" s="38"/>
      <c r="AF13" s="38"/>
      <c r="AG13" s="38"/>
      <c r="AH13" s="38"/>
      <c r="AI13" s="38"/>
      <c r="AJ13" s="37"/>
      <c r="AK13" s="38"/>
      <c r="AL13" s="37"/>
      <c r="AM13" s="38"/>
      <c r="AN13" s="37"/>
      <c r="AO13" s="38"/>
      <c r="AP13" s="37"/>
      <c r="AQ13" s="38"/>
      <c r="AR13" s="37"/>
      <c r="AS13" s="38"/>
      <c r="AT13" s="37"/>
      <c r="AU13" s="38"/>
      <c r="AV13" s="37"/>
      <c r="AW13" s="38"/>
      <c r="AX13" s="37"/>
      <c r="AY13" s="38"/>
    </row>
    <row r="14" spans="1:51" ht="13.15" x14ac:dyDescent="0.4">
      <c r="A14" s="32" t="s">
        <v>28</v>
      </c>
      <c r="B14" s="84">
        <v>2714.3</v>
      </c>
      <c r="C14" s="85">
        <f t="shared" si="0"/>
        <v>3.6111005076917335</v>
      </c>
      <c r="D14" s="54"/>
      <c r="E14" s="54"/>
      <c r="F14" s="54"/>
      <c r="G14" s="54"/>
      <c r="H14" s="54"/>
      <c r="I14" s="54"/>
      <c r="J14" s="54"/>
      <c r="K14" s="41"/>
      <c r="L14" s="41"/>
      <c r="M14" s="41"/>
      <c r="N14" s="41"/>
      <c r="O14" s="41"/>
      <c r="P14" s="41"/>
      <c r="Q14" s="41"/>
      <c r="R14" s="41"/>
      <c r="S14" s="41"/>
      <c r="T14" s="38"/>
      <c r="U14" s="38"/>
      <c r="V14" s="38"/>
      <c r="W14" s="38"/>
      <c r="X14" s="38"/>
      <c r="Y14" s="38"/>
      <c r="Z14" s="38"/>
      <c r="AA14" s="38"/>
      <c r="AB14" s="38"/>
      <c r="AC14" s="38"/>
      <c r="AD14" s="38"/>
      <c r="AE14" s="38"/>
      <c r="AF14" s="38"/>
      <c r="AG14" s="38"/>
      <c r="AH14" s="38"/>
      <c r="AI14" s="38"/>
      <c r="AJ14" s="37"/>
      <c r="AK14" s="38"/>
      <c r="AL14" s="37"/>
      <c r="AM14" s="38"/>
      <c r="AN14" s="37"/>
      <c r="AO14" s="38"/>
      <c r="AP14" s="37"/>
      <c r="AQ14" s="38"/>
      <c r="AR14" s="37"/>
      <c r="AS14" s="38"/>
      <c r="AT14" s="37"/>
      <c r="AU14" s="38"/>
      <c r="AV14" s="37"/>
      <c r="AW14" s="38"/>
      <c r="AX14" s="37"/>
      <c r="AY14" s="38"/>
    </row>
    <row r="15" spans="1:51" ht="13.15" x14ac:dyDescent="0.4">
      <c r="A15" s="32" t="s">
        <v>29</v>
      </c>
      <c r="B15" s="84">
        <v>3045</v>
      </c>
      <c r="C15" s="85">
        <f t="shared" si="0"/>
        <v>12.183620086210055</v>
      </c>
      <c r="D15" s="54"/>
      <c r="E15" s="54"/>
      <c r="F15" s="54"/>
      <c r="G15" s="54"/>
      <c r="H15" s="54"/>
      <c r="I15" s="54"/>
      <c r="J15" s="54"/>
      <c r="K15" s="41"/>
      <c r="L15" s="41"/>
      <c r="M15" s="41"/>
      <c r="N15" s="41"/>
      <c r="O15" s="41"/>
      <c r="P15" s="41"/>
      <c r="Q15" s="41"/>
      <c r="R15" s="41"/>
      <c r="S15" s="41"/>
      <c r="T15" s="38"/>
      <c r="U15" s="38"/>
      <c r="V15" s="38"/>
      <c r="W15" s="38"/>
      <c r="X15" s="38"/>
      <c r="Y15" s="38"/>
      <c r="Z15" s="38"/>
      <c r="AA15" s="38"/>
      <c r="AB15" s="38"/>
      <c r="AC15" s="38"/>
      <c r="AD15" s="38"/>
      <c r="AE15" s="38"/>
      <c r="AF15" s="38"/>
      <c r="AG15" s="38"/>
      <c r="AH15" s="38"/>
      <c r="AI15" s="38"/>
      <c r="AJ15" s="37"/>
      <c r="AK15" s="38"/>
      <c r="AL15" s="37"/>
      <c r="AM15" s="38"/>
      <c r="AN15" s="37"/>
      <c r="AO15" s="38"/>
      <c r="AP15" s="37"/>
      <c r="AQ15" s="38"/>
      <c r="AR15" s="37"/>
      <c r="AS15" s="38"/>
      <c r="AT15" s="37"/>
      <c r="AU15" s="38"/>
      <c r="AV15" s="37"/>
      <c r="AW15" s="38"/>
      <c r="AX15" s="37"/>
      <c r="AY15" s="38"/>
    </row>
    <row r="16" spans="1:51" ht="13.15" x14ac:dyDescent="0.4">
      <c r="A16" s="32" t="s">
        <v>30</v>
      </c>
      <c r="B16" s="84">
        <v>3301.5</v>
      </c>
      <c r="C16" s="85">
        <f t="shared" si="0"/>
        <v>8.4236453201970374</v>
      </c>
      <c r="D16" s="54"/>
      <c r="E16" s="54"/>
      <c r="F16" s="54"/>
      <c r="G16" s="54"/>
      <c r="H16" s="54"/>
      <c r="I16" s="54"/>
      <c r="J16" s="54"/>
      <c r="K16" s="41"/>
      <c r="L16" s="41"/>
      <c r="M16" s="41"/>
      <c r="N16" s="41"/>
      <c r="O16" s="41"/>
      <c r="P16" s="41"/>
      <c r="Q16" s="41"/>
      <c r="R16" s="41"/>
      <c r="S16" s="41"/>
      <c r="T16" s="38"/>
      <c r="U16" s="38"/>
      <c r="V16" s="38"/>
      <c r="W16" s="38"/>
      <c r="X16" s="38"/>
      <c r="Y16" s="38"/>
      <c r="Z16" s="38"/>
      <c r="AA16" s="38"/>
      <c r="AB16" s="38"/>
      <c r="AC16" s="38"/>
      <c r="AD16" s="38"/>
      <c r="AE16" s="38"/>
      <c r="AF16" s="38"/>
      <c r="AG16" s="38"/>
      <c r="AH16" s="38"/>
      <c r="AI16" s="38"/>
      <c r="AJ16" s="37"/>
      <c r="AK16" s="38"/>
      <c r="AL16" s="37"/>
      <c r="AM16" s="38"/>
      <c r="AN16" s="37"/>
      <c r="AO16" s="38"/>
      <c r="AP16" s="37"/>
      <c r="AQ16" s="38"/>
      <c r="AR16" s="37"/>
      <c r="AS16" s="38"/>
      <c r="AT16" s="37"/>
      <c r="AU16" s="38"/>
      <c r="AV16" s="37"/>
      <c r="AW16" s="38"/>
      <c r="AX16" s="37"/>
      <c r="AY16" s="38"/>
    </row>
    <row r="17" spans="1:51" ht="13.15" x14ac:dyDescent="0.4">
      <c r="A17" s="32" t="s">
        <v>31</v>
      </c>
      <c r="B17" s="84">
        <v>3478.7</v>
      </c>
      <c r="C17" s="85">
        <f t="shared" si="0"/>
        <v>5.3672573072845564</v>
      </c>
      <c r="D17" s="54"/>
      <c r="E17" s="54"/>
      <c r="F17" s="54"/>
      <c r="G17" s="54"/>
      <c r="H17" s="54"/>
      <c r="I17" s="54"/>
      <c r="J17" s="54"/>
      <c r="K17" s="41"/>
      <c r="L17" s="41"/>
      <c r="M17" s="41"/>
      <c r="N17" s="41"/>
      <c r="O17" s="41"/>
      <c r="P17" s="41"/>
      <c r="Q17" s="41"/>
      <c r="R17" s="41"/>
      <c r="S17" s="41"/>
      <c r="T17" s="38"/>
      <c r="U17" s="38"/>
      <c r="V17" s="38"/>
      <c r="W17" s="38"/>
      <c r="X17" s="38"/>
      <c r="Y17" s="38"/>
      <c r="Z17" s="38"/>
      <c r="AA17" s="38"/>
      <c r="AB17" s="38"/>
      <c r="AC17" s="38"/>
      <c r="AD17" s="38"/>
      <c r="AE17" s="38"/>
      <c r="AF17" s="38"/>
      <c r="AG17" s="38"/>
      <c r="AH17" s="38"/>
      <c r="AI17" s="38"/>
      <c r="AJ17" s="37"/>
      <c r="AK17" s="38"/>
      <c r="AL17" s="37"/>
      <c r="AM17" s="38"/>
      <c r="AN17" s="37"/>
      <c r="AO17" s="38"/>
      <c r="AP17" s="37"/>
      <c r="AQ17" s="38"/>
      <c r="AR17" s="37"/>
      <c r="AS17" s="38"/>
      <c r="AT17" s="37"/>
      <c r="AU17" s="38"/>
      <c r="AV17" s="37"/>
      <c r="AW17" s="38"/>
      <c r="AX17" s="37"/>
      <c r="AY17" s="38"/>
    </row>
    <row r="18" spans="1:51" ht="13.15" x14ac:dyDescent="0.4">
      <c r="A18" s="32" t="s">
        <v>32</v>
      </c>
      <c r="B18" s="84">
        <v>3844.8</v>
      </c>
      <c r="C18" s="85">
        <f t="shared" si="0"/>
        <v>10.524046339149695</v>
      </c>
      <c r="D18" s="54"/>
      <c r="E18" s="54"/>
      <c r="F18" s="54"/>
      <c r="G18" s="54"/>
      <c r="H18" s="54"/>
      <c r="I18" s="54"/>
      <c r="J18" s="54"/>
      <c r="K18" s="41"/>
      <c r="L18" s="41"/>
      <c r="M18" s="41"/>
      <c r="N18" s="41"/>
      <c r="O18" s="41"/>
      <c r="P18" s="41"/>
      <c r="Q18" s="41"/>
      <c r="R18" s="41"/>
      <c r="S18" s="41"/>
      <c r="T18" s="39"/>
      <c r="U18" s="38"/>
      <c r="V18" s="39"/>
      <c r="W18" s="38"/>
      <c r="X18" s="38"/>
      <c r="Y18" s="38"/>
      <c r="Z18" s="38"/>
      <c r="AA18" s="38"/>
      <c r="AB18" s="38"/>
      <c r="AC18" s="38"/>
      <c r="AD18" s="38"/>
      <c r="AE18" s="38"/>
      <c r="AF18" s="38"/>
      <c r="AG18" s="38"/>
      <c r="AH18" s="38"/>
      <c r="AI18" s="38"/>
      <c r="AJ18" s="37"/>
      <c r="AK18" s="38"/>
      <c r="AL18" s="37"/>
      <c r="AM18" s="38"/>
      <c r="AN18" s="37"/>
      <c r="AO18" s="38"/>
      <c r="AP18" s="37"/>
      <c r="AQ18" s="38"/>
      <c r="AR18" s="37"/>
      <c r="AS18" s="38"/>
      <c r="AT18" s="37"/>
      <c r="AU18" s="38"/>
      <c r="AV18" s="37"/>
      <c r="AW18" s="38"/>
      <c r="AX18" s="37"/>
      <c r="AY18" s="38"/>
    </row>
    <row r="19" spans="1:51" ht="13.15" x14ac:dyDescent="0.4">
      <c r="A19" s="32" t="s">
        <v>33</v>
      </c>
      <c r="B19" s="84">
        <v>3979.7</v>
      </c>
      <c r="C19" s="85">
        <f t="shared" si="0"/>
        <v>3.5086350395339139</v>
      </c>
      <c r="D19" s="54"/>
      <c r="E19" s="54"/>
      <c r="F19" s="54"/>
      <c r="G19" s="54"/>
      <c r="H19" s="54"/>
      <c r="I19" s="54"/>
      <c r="J19" s="54"/>
      <c r="K19" s="41"/>
      <c r="L19" s="41"/>
      <c r="M19" s="41"/>
      <c r="N19" s="41"/>
      <c r="O19" s="41"/>
      <c r="P19" s="41"/>
      <c r="Q19" s="41"/>
      <c r="R19" s="41"/>
      <c r="S19" s="41"/>
      <c r="T19" s="39"/>
      <c r="U19" s="38"/>
      <c r="V19" s="39"/>
      <c r="W19" s="38"/>
      <c r="X19" s="38"/>
      <c r="Y19" s="38"/>
      <c r="Z19" s="38"/>
      <c r="AA19" s="38"/>
      <c r="AB19" s="38"/>
      <c r="AC19" s="38"/>
      <c r="AD19" s="38"/>
      <c r="AE19" s="38"/>
      <c r="AF19" s="38"/>
      <c r="AG19" s="38"/>
      <c r="AH19" s="38"/>
      <c r="AI19" s="38"/>
      <c r="AJ19" s="37"/>
      <c r="AK19" s="38"/>
      <c r="AL19" s="37"/>
      <c r="AM19" s="38"/>
      <c r="AN19" s="37"/>
      <c r="AO19" s="38"/>
      <c r="AP19" s="37"/>
      <c r="AQ19" s="38"/>
      <c r="AR19" s="37"/>
      <c r="AS19" s="38"/>
      <c r="AT19" s="37"/>
      <c r="AU19" s="38"/>
      <c r="AV19" s="37"/>
      <c r="AW19" s="38"/>
      <c r="AX19" s="37"/>
      <c r="AY19" s="38"/>
    </row>
    <row r="20" spans="1:51" ht="13.15" x14ac:dyDescent="0.4">
      <c r="A20" s="32" t="s">
        <v>34</v>
      </c>
      <c r="B20" s="84">
        <v>4055.8</v>
      </c>
      <c r="C20" s="85">
        <f t="shared" si="0"/>
        <v>1.9122044375204261</v>
      </c>
      <c r="D20" s="54"/>
      <c r="E20" s="54"/>
      <c r="F20" s="54"/>
      <c r="G20" s="54"/>
      <c r="H20" s="54"/>
      <c r="I20" s="54"/>
      <c r="J20" s="54"/>
      <c r="K20" s="41"/>
      <c r="L20" s="41"/>
      <c r="M20" s="41"/>
      <c r="N20" s="41"/>
      <c r="O20" s="41"/>
      <c r="P20" s="41"/>
      <c r="Q20" s="41"/>
      <c r="R20" s="41"/>
      <c r="S20" s="41"/>
      <c r="T20" s="39"/>
      <c r="U20" s="38"/>
      <c r="V20" s="39"/>
      <c r="W20" s="38"/>
      <c r="X20" s="38"/>
      <c r="Y20" s="38"/>
      <c r="Z20" s="38"/>
      <c r="AA20" s="38"/>
      <c r="AB20" s="38"/>
      <c r="AC20" s="38"/>
      <c r="AD20" s="38"/>
      <c r="AE20" s="38"/>
      <c r="AF20" s="38"/>
      <c r="AG20" s="38"/>
      <c r="AH20" s="38"/>
      <c r="AI20" s="38"/>
      <c r="AJ20" s="37"/>
      <c r="AK20" s="38"/>
      <c r="AL20" s="37"/>
      <c r="AM20" s="38"/>
      <c r="AN20" s="37"/>
      <c r="AO20" s="38"/>
      <c r="AP20" s="37"/>
      <c r="AQ20" s="38"/>
      <c r="AR20" s="37"/>
      <c r="AS20" s="38"/>
      <c r="AT20" s="37"/>
      <c r="AU20" s="38"/>
      <c r="AV20" s="37">
        <v>4074.2</v>
      </c>
      <c r="AW20" s="38">
        <v>2.3745508455411235</v>
      </c>
      <c r="AX20" s="37">
        <v>4083.3</v>
      </c>
      <c r="AY20" s="38">
        <v>2.6032112973339849</v>
      </c>
    </row>
    <row r="21" spans="1:51" ht="13.15" x14ac:dyDescent="0.4">
      <c r="A21" s="32" t="s">
        <v>35</v>
      </c>
      <c r="B21" s="84">
        <v>4354</v>
      </c>
      <c r="C21" s="85">
        <f t="shared" si="0"/>
        <v>7.3524335519502992</v>
      </c>
      <c r="D21" s="54"/>
      <c r="E21" s="54"/>
      <c r="F21" s="54"/>
      <c r="G21" s="54"/>
      <c r="H21" s="54"/>
      <c r="I21" s="54"/>
      <c r="J21" s="54"/>
      <c r="K21" s="41"/>
      <c r="L21" s="41"/>
      <c r="M21" s="41"/>
      <c r="N21" s="41"/>
      <c r="O21" s="41"/>
      <c r="P21" s="41"/>
      <c r="Q21" s="41"/>
      <c r="R21" s="41"/>
      <c r="S21" s="41"/>
      <c r="T21" s="39"/>
      <c r="U21" s="38"/>
      <c r="V21" s="39"/>
      <c r="W21" s="38"/>
      <c r="X21" s="38"/>
      <c r="Y21" s="38"/>
      <c r="Z21" s="38"/>
      <c r="AA21" s="38"/>
      <c r="AB21" s="38"/>
      <c r="AC21" s="38"/>
      <c r="AD21" s="38"/>
      <c r="AE21" s="38"/>
      <c r="AF21" s="38"/>
      <c r="AG21" s="38"/>
      <c r="AH21" s="38"/>
      <c r="AI21" s="38"/>
      <c r="AJ21" s="37"/>
      <c r="AK21" s="38"/>
      <c r="AL21" s="37"/>
      <c r="AM21" s="38"/>
      <c r="AN21" s="37"/>
      <c r="AO21" s="38"/>
      <c r="AP21" s="37">
        <v>4415.5</v>
      </c>
      <c r="AQ21" s="38">
        <v>8.8687805118595531</v>
      </c>
      <c r="AR21" s="37">
        <v>4397.2</v>
      </c>
      <c r="AS21" s="38">
        <v>8.4175748311060552</v>
      </c>
      <c r="AT21" s="37">
        <v>4258.5</v>
      </c>
      <c r="AU21" s="38">
        <v>4.9977809556684294</v>
      </c>
      <c r="AV21" s="37">
        <v>4358.8</v>
      </c>
      <c r="AW21" s="38">
        <v>6.9854204506406337</v>
      </c>
      <c r="AX21" s="37">
        <v>4256</v>
      </c>
      <c r="AY21" s="38">
        <v>4.2294222809982074</v>
      </c>
    </row>
    <row r="22" spans="1:51" ht="13.15" x14ac:dyDescent="0.4">
      <c r="A22" s="32" t="s">
        <v>36</v>
      </c>
      <c r="B22" s="84">
        <v>4695.8</v>
      </c>
      <c r="C22" s="85">
        <f t="shared" si="0"/>
        <v>7.8502526412494333</v>
      </c>
      <c r="D22" s="54"/>
      <c r="E22" s="54"/>
      <c r="F22" s="54"/>
      <c r="G22" s="54"/>
      <c r="H22" s="54"/>
      <c r="I22" s="54"/>
      <c r="J22" s="54"/>
      <c r="K22" s="41"/>
      <c r="L22" s="41"/>
      <c r="M22" s="41"/>
      <c r="N22" s="41"/>
      <c r="O22" s="41"/>
      <c r="P22" s="41"/>
      <c r="Q22" s="41"/>
      <c r="R22" s="41"/>
      <c r="S22" s="41"/>
      <c r="T22" s="39"/>
      <c r="U22" s="38"/>
      <c r="V22" s="39"/>
      <c r="W22" s="38"/>
      <c r="X22" s="38"/>
      <c r="Y22" s="38"/>
      <c r="Z22" s="38"/>
      <c r="AA22" s="38"/>
      <c r="AB22" s="38"/>
      <c r="AC22" s="38"/>
      <c r="AD22" s="38"/>
      <c r="AE22" s="38"/>
      <c r="AF22" s="38"/>
      <c r="AG22" s="38"/>
      <c r="AH22" s="38"/>
      <c r="AI22" s="38"/>
      <c r="AJ22" s="37"/>
      <c r="AK22" s="38"/>
      <c r="AL22" s="37">
        <v>4653.2</v>
      </c>
      <c r="AM22" s="38">
        <v>6.8718419843821765</v>
      </c>
      <c r="AN22" s="37">
        <v>4659.8</v>
      </c>
      <c r="AO22" s="38">
        <v>7.0234267340376633</v>
      </c>
      <c r="AP22" s="37">
        <v>4735.3999999999996</v>
      </c>
      <c r="AQ22" s="38">
        <v>7.2449326237119083</v>
      </c>
      <c r="AR22" s="37">
        <v>4679.8</v>
      </c>
      <c r="AS22" s="38">
        <v>6.4268170654052659</v>
      </c>
      <c r="AT22" s="37">
        <v>4542.1000000000004</v>
      </c>
      <c r="AU22" s="38">
        <v>6.6596219326053863</v>
      </c>
      <c r="AV22" s="37">
        <v>4616.3</v>
      </c>
      <c r="AW22" s="38">
        <v>5.9075892447462586</v>
      </c>
      <c r="AX22" s="37">
        <v>4491.1000000000004</v>
      </c>
      <c r="AY22" s="38">
        <v>5.5239661654135519</v>
      </c>
    </row>
    <row r="23" spans="1:51" ht="13.15" x14ac:dyDescent="0.4">
      <c r="A23" s="32" t="s">
        <v>37</v>
      </c>
      <c r="B23" s="84">
        <v>4750.8999999999996</v>
      </c>
      <c r="C23" s="85">
        <f t="shared" si="0"/>
        <v>1.1733889859022906</v>
      </c>
      <c r="D23" s="54"/>
      <c r="E23" s="54"/>
      <c r="F23" s="54"/>
      <c r="G23" s="54"/>
      <c r="H23" s="54"/>
      <c r="I23" s="54"/>
      <c r="J23" s="54"/>
      <c r="K23" s="41"/>
      <c r="L23" s="41"/>
      <c r="M23" s="41"/>
      <c r="N23" s="41"/>
      <c r="O23" s="41"/>
      <c r="P23" s="41"/>
      <c r="Q23" s="41"/>
      <c r="R23" s="41"/>
      <c r="S23" s="41"/>
      <c r="T23" s="39"/>
      <c r="U23" s="38"/>
      <c r="V23" s="39"/>
      <c r="W23" s="38"/>
      <c r="X23" s="38"/>
      <c r="Y23" s="38"/>
      <c r="Z23" s="38"/>
      <c r="AA23" s="38"/>
      <c r="AB23" s="38"/>
      <c r="AC23" s="38"/>
      <c r="AD23" s="38"/>
      <c r="AE23" s="38"/>
      <c r="AF23" s="38"/>
      <c r="AG23" s="38"/>
      <c r="AH23" s="38">
        <v>4815.8999999999996</v>
      </c>
      <c r="AI23" s="38">
        <v>2.5576046680011899</v>
      </c>
      <c r="AJ23" s="37">
        <v>4868.5</v>
      </c>
      <c r="AK23" s="38">
        <v>3.6777545892073826</v>
      </c>
      <c r="AL23" s="37">
        <v>4812.2</v>
      </c>
      <c r="AM23" s="38">
        <v>3.417003352531589</v>
      </c>
      <c r="AN23" s="37">
        <v>4948.1000000000004</v>
      </c>
      <c r="AO23" s="38">
        <v>6.1869608137688381</v>
      </c>
      <c r="AP23" s="37">
        <v>5041.7</v>
      </c>
      <c r="AQ23" s="38">
        <v>6.4683025721164134</v>
      </c>
      <c r="AR23" s="37">
        <v>4980.6000000000004</v>
      </c>
      <c r="AS23" s="38">
        <v>6.4276251121842876</v>
      </c>
      <c r="AT23" s="37">
        <v>4826.2</v>
      </c>
      <c r="AU23" s="38">
        <v>6.2548160542480247</v>
      </c>
      <c r="AV23" s="37">
        <v>4895.8</v>
      </c>
      <c r="AW23" s="38">
        <v>6.0546324978879129</v>
      </c>
      <c r="AX23" s="37">
        <v>4733.5</v>
      </c>
      <c r="AY23" s="38">
        <v>5.3973414085636051</v>
      </c>
    </row>
    <row r="24" spans="1:51" ht="13.15" x14ac:dyDescent="0.4">
      <c r="A24" s="32" t="s">
        <v>38</v>
      </c>
      <c r="B24" s="84">
        <v>4949.1000000000004</v>
      </c>
      <c r="C24" s="85">
        <f t="shared" si="0"/>
        <v>4.171841124839526</v>
      </c>
      <c r="D24" s="54"/>
      <c r="E24" s="54"/>
      <c r="F24" s="54"/>
      <c r="G24" s="54"/>
      <c r="H24" s="54"/>
      <c r="I24" s="54"/>
      <c r="J24" s="54"/>
      <c r="K24" s="41"/>
      <c r="L24" s="41"/>
      <c r="M24" s="41"/>
      <c r="N24" s="41"/>
      <c r="O24" s="41"/>
      <c r="P24" s="41"/>
      <c r="Q24" s="41"/>
      <c r="R24" s="41"/>
      <c r="S24" s="41"/>
      <c r="T24" s="39"/>
      <c r="U24" s="38"/>
      <c r="V24" s="39"/>
      <c r="W24" s="38"/>
      <c r="X24" s="38"/>
      <c r="Y24" s="38"/>
      <c r="Z24" s="38"/>
      <c r="AA24" s="38"/>
      <c r="AB24" s="38"/>
      <c r="AC24" s="38"/>
      <c r="AD24" s="38">
        <v>4930</v>
      </c>
      <c r="AE24" s="38">
        <v>3.7698120356143061</v>
      </c>
      <c r="AF24" s="38">
        <v>4910</v>
      </c>
      <c r="AG24" s="38">
        <v>3.3488391673156759</v>
      </c>
      <c r="AH24" s="38">
        <v>5110.8999999999996</v>
      </c>
      <c r="AI24" s="38">
        <v>6.1255424738885678</v>
      </c>
      <c r="AJ24" s="37">
        <v>5160</v>
      </c>
      <c r="AK24" s="38">
        <v>5.9874704734517836</v>
      </c>
      <c r="AL24" s="37">
        <v>5108.7</v>
      </c>
      <c r="AM24" s="38">
        <v>6.16142304974856</v>
      </c>
      <c r="AN24" s="37">
        <v>5251.4</v>
      </c>
      <c r="AO24" s="38">
        <v>6.1296255128230781</v>
      </c>
      <c r="AP24" s="37">
        <v>5353.9</v>
      </c>
      <c r="AQ24" s="38">
        <v>6.1923557530198181</v>
      </c>
      <c r="AR24" s="37">
        <v>5288</v>
      </c>
      <c r="AS24" s="38">
        <v>6.1719471549612326</v>
      </c>
      <c r="AT24" s="37">
        <v>5123</v>
      </c>
      <c r="AU24" s="38">
        <v>6.1497658613401951</v>
      </c>
      <c r="AV24" s="37"/>
      <c r="AW24" s="38"/>
      <c r="AX24" s="37"/>
      <c r="AY24" s="38"/>
    </row>
    <row r="25" spans="1:51" ht="13.15" x14ac:dyDescent="0.4">
      <c r="A25" s="32" t="s">
        <v>39</v>
      </c>
      <c r="B25" s="84">
        <v>5135.2</v>
      </c>
      <c r="C25" s="85">
        <f t="shared" si="0"/>
        <v>3.7602796468044541</v>
      </c>
      <c r="D25" s="54"/>
      <c r="E25" s="54"/>
      <c r="F25" s="54"/>
      <c r="G25" s="54"/>
      <c r="H25" s="54"/>
      <c r="I25" s="54"/>
      <c r="J25" s="54"/>
      <c r="K25" s="41"/>
      <c r="L25" s="41"/>
      <c r="M25" s="41"/>
      <c r="N25" s="41"/>
      <c r="O25" s="41"/>
      <c r="P25" s="41"/>
      <c r="Q25" s="41"/>
      <c r="R25" s="41"/>
      <c r="S25" s="41"/>
      <c r="T25" s="39"/>
      <c r="U25" s="38"/>
      <c r="V25" s="39"/>
      <c r="W25" s="38"/>
      <c r="X25" s="38"/>
      <c r="Y25" s="38"/>
      <c r="Z25" s="38"/>
      <c r="AA25" s="38"/>
      <c r="AB25" s="38">
        <v>5148.3999999999996</v>
      </c>
      <c r="AC25" s="38">
        <v>4.0269948070000003</v>
      </c>
      <c r="AD25" s="38">
        <v>5135</v>
      </c>
      <c r="AE25" s="38">
        <v>4.1582150101419968</v>
      </c>
      <c r="AF25" s="38">
        <v>5180.1000000000004</v>
      </c>
      <c r="AG25" s="38">
        <v>5.5010183299389004</v>
      </c>
      <c r="AH25" s="38">
        <v>5407.7</v>
      </c>
      <c r="AI25" s="38">
        <v>5.8071963841984875</v>
      </c>
      <c r="AJ25" s="37">
        <v>5482.2</v>
      </c>
      <c r="AK25" s="38">
        <v>6.2441860465116239</v>
      </c>
      <c r="AL25" s="37">
        <v>5426.1</v>
      </c>
      <c r="AM25" s="38">
        <v>6.2129308826120333</v>
      </c>
      <c r="AN25" s="37">
        <v>5579.6</v>
      </c>
      <c r="AO25" s="38">
        <v>6.2497619682370553</v>
      </c>
      <c r="AP25" s="37">
        <v>5687.3</v>
      </c>
      <c r="AQ25" s="38">
        <v>6.2272362203253717</v>
      </c>
      <c r="AR25" s="37"/>
      <c r="AS25" s="38"/>
      <c r="AT25" s="37"/>
      <c r="AU25" s="38"/>
      <c r="AV25" s="37"/>
      <c r="AW25" s="38"/>
      <c r="AX25" s="37"/>
      <c r="AY25" s="38"/>
    </row>
    <row r="26" spans="1:51" ht="13.15" x14ac:dyDescent="0.4">
      <c r="A26" s="32" t="s">
        <v>40</v>
      </c>
      <c r="B26" s="84">
        <v>5365.0839412599998</v>
      </c>
      <c r="C26" s="85">
        <f t="shared" si="0"/>
        <v>4.4766307302539277</v>
      </c>
      <c r="D26" s="54"/>
      <c r="E26" s="54"/>
      <c r="F26" s="54"/>
      <c r="G26" s="54"/>
      <c r="H26" s="54"/>
      <c r="I26" s="54"/>
      <c r="J26" s="54"/>
      <c r="K26" s="41"/>
      <c r="L26" s="41"/>
      <c r="M26" s="41"/>
      <c r="N26" s="81"/>
      <c r="O26" s="81"/>
      <c r="P26" s="41"/>
      <c r="Q26" s="41"/>
      <c r="R26" s="41"/>
      <c r="S26" s="41"/>
      <c r="T26" s="38"/>
      <c r="U26" s="38"/>
      <c r="V26" s="38">
        <v>5385.5</v>
      </c>
      <c r="W26" s="38">
        <v>4.8742015890325563</v>
      </c>
      <c r="X26" s="38">
        <v>5394.2</v>
      </c>
      <c r="Y26" s="38">
        <v>5.0436205016357594</v>
      </c>
      <c r="Z26" s="38">
        <v>5407.5</v>
      </c>
      <c r="AA26" s="38">
        <v>5.30261723009815</v>
      </c>
      <c r="AB26" s="38">
        <v>5445.3</v>
      </c>
      <c r="AC26" s="38">
        <v>5.7668401830000002</v>
      </c>
      <c r="AD26" s="38">
        <v>5422.5</v>
      </c>
      <c r="AE26" s="38">
        <v>5.5988315481986461</v>
      </c>
      <c r="AF26" s="38">
        <v>5481</v>
      </c>
      <c r="AG26" s="38">
        <v>5.8087681704986238</v>
      </c>
      <c r="AH26" s="38">
        <v>5721.8</v>
      </c>
      <c r="AI26" s="38">
        <v>5.8083843408473168</v>
      </c>
      <c r="AJ26" s="37">
        <v>5823.2</v>
      </c>
      <c r="AK26" s="38">
        <v>6.220130604501839</v>
      </c>
      <c r="AL26" s="37">
        <v>5762.9</v>
      </c>
      <c r="AM26" s="38">
        <v>6.2070363612907853</v>
      </c>
      <c r="AN26" s="37"/>
      <c r="AO26" s="38"/>
      <c r="AP26" s="37"/>
      <c r="AQ26" s="38"/>
      <c r="AR26" s="37"/>
      <c r="AS26" s="38"/>
      <c r="AT26" s="37"/>
      <c r="AU26" s="38"/>
      <c r="AV26" s="37"/>
      <c r="AW26" s="38"/>
      <c r="AX26" s="37"/>
      <c r="AY26" s="38"/>
    </row>
    <row r="27" spans="1:51" ht="13.15" x14ac:dyDescent="0.4">
      <c r="A27" s="40" t="s">
        <v>41</v>
      </c>
      <c r="B27" s="39">
        <v>5688.9534602399999</v>
      </c>
      <c r="C27" s="85">
        <f>100*(B27/B26-1)</f>
        <v>6.0366160627850052</v>
      </c>
      <c r="D27" s="54"/>
      <c r="E27" s="54"/>
      <c r="F27" s="54"/>
      <c r="G27" s="54"/>
      <c r="H27" s="54"/>
      <c r="I27" s="54"/>
      <c r="J27" s="54"/>
      <c r="K27" s="41"/>
      <c r="L27" s="41"/>
      <c r="M27" s="41"/>
      <c r="N27" s="41"/>
      <c r="O27" s="41"/>
      <c r="P27" s="41"/>
      <c r="Q27" s="41"/>
      <c r="R27" s="38">
        <v>5727.4</v>
      </c>
      <c r="S27" s="38">
        <v>6.8000000000000007</v>
      </c>
      <c r="T27" s="38">
        <v>5667.9</v>
      </c>
      <c r="U27" s="38">
        <v>5.6</v>
      </c>
      <c r="V27" s="38">
        <v>5671</v>
      </c>
      <c r="W27" s="38">
        <v>5.3012719338965786</v>
      </c>
      <c r="X27" s="38">
        <v>5742.6</v>
      </c>
      <c r="Y27" s="38">
        <v>6.4587890697415773</v>
      </c>
      <c r="Z27" s="38">
        <v>5758</v>
      </c>
      <c r="AA27" s="38">
        <v>6.4817383263985118</v>
      </c>
      <c r="AB27" s="38">
        <v>5758</v>
      </c>
      <c r="AC27" s="38">
        <v>5.7425669839999998</v>
      </c>
      <c r="AD27" s="38">
        <v>5730.4</v>
      </c>
      <c r="AE27" s="38">
        <v>5.6781927155371115</v>
      </c>
      <c r="AF27" s="38">
        <v>5786</v>
      </c>
      <c r="AG27" s="38">
        <v>5.5646779784710887</v>
      </c>
      <c r="AH27" s="38">
        <v>6040.2</v>
      </c>
      <c r="AI27" s="38">
        <v>5.5646824425879871</v>
      </c>
      <c r="AJ27" s="38"/>
      <c r="AK27" s="38"/>
      <c r="AL27" s="38"/>
      <c r="AM27" s="38"/>
      <c r="AN27" s="38"/>
      <c r="AO27" s="38"/>
      <c r="AP27" s="38"/>
      <c r="AQ27" s="38"/>
      <c r="AR27" s="38"/>
      <c r="AS27" s="38"/>
      <c r="AT27" s="38"/>
      <c r="AU27" s="38"/>
      <c r="AV27" s="38"/>
      <c r="AW27" s="38"/>
      <c r="AX27" s="38"/>
      <c r="AY27" s="38"/>
    </row>
    <row r="28" spans="1:51" ht="13.15" x14ac:dyDescent="0.4">
      <c r="A28" s="42" t="s">
        <v>42</v>
      </c>
      <c r="B28" s="39">
        <v>5963.5311382999998</v>
      </c>
      <c r="C28" s="85">
        <f>100*(B28/B27-1)</f>
        <v>4.8265059642167651</v>
      </c>
      <c r="D28" s="54"/>
      <c r="E28" s="54"/>
      <c r="F28" s="54"/>
      <c r="G28" s="54"/>
      <c r="H28" s="54"/>
      <c r="I28" s="54"/>
      <c r="J28" s="54"/>
      <c r="K28" s="41"/>
      <c r="L28" s="41"/>
      <c r="M28" s="41"/>
      <c r="N28" s="39">
        <v>5950.7355938879618</v>
      </c>
      <c r="O28" s="41">
        <v>4.6015868380283376</v>
      </c>
      <c r="P28" s="38">
        <v>5968.2070925129401</v>
      </c>
      <c r="Q28" s="41">
        <v>4.9086995389334698</v>
      </c>
      <c r="R28" s="38">
        <v>5897.6</v>
      </c>
      <c r="S28" s="38">
        <v>3</v>
      </c>
      <c r="T28" s="38">
        <v>5927.1</v>
      </c>
      <c r="U28" s="38">
        <v>4.5999999999999996</v>
      </c>
      <c r="V28" s="38">
        <v>5933</v>
      </c>
      <c r="W28" s="38">
        <v>4.6199964732851262</v>
      </c>
      <c r="X28" s="38">
        <v>6067.8</v>
      </c>
      <c r="Y28" s="38">
        <v>5.6629401316476757</v>
      </c>
      <c r="Z28" s="38">
        <v>6085.9</v>
      </c>
      <c r="AA28" s="38">
        <v>5.6946856547412272</v>
      </c>
      <c r="AB28" s="38">
        <v>6085.9</v>
      </c>
      <c r="AC28" s="38">
        <v>5.6946856549999998</v>
      </c>
      <c r="AD28" s="38">
        <v>6054.9</v>
      </c>
      <c r="AE28" s="38">
        <v>5.6627809576992982</v>
      </c>
      <c r="AF28" s="38"/>
      <c r="AG28" s="38"/>
      <c r="AH28" s="38"/>
      <c r="AI28" s="38"/>
      <c r="AJ28" s="38"/>
      <c r="AK28" s="38"/>
      <c r="AL28" s="38"/>
      <c r="AM28" s="38"/>
      <c r="AN28" s="38"/>
      <c r="AO28" s="38"/>
      <c r="AP28" s="38"/>
      <c r="AQ28" s="38"/>
      <c r="AR28" s="38"/>
      <c r="AS28" s="38"/>
      <c r="AT28" s="38"/>
      <c r="AU28" s="38"/>
      <c r="AV28" s="38"/>
      <c r="AW28" s="38"/>
      <c r="AX28" s="38"/>
      <c r="AY28" s="38"/>
    </row>
    <row r="29" spans="1:51" ht="13.15" x14ac:dyDescent="0.4">
      <c r="A29" s="42" t="s">
        <v>43</v>
      </c>
      <c r="B29" s="39">
        <v>6279.9746949300006</v>
      </c>
      <c r="C29" s="85">
        <f>100*(B29/B28-1)</f>
        <v>5.3063118023763289</v>
      </c>
      <c r="D29" s="54"/>
      <c r="E29" s="54"/>
      <c r="F29" s="54"/>
      <c r="G29" s="54"/>
      <c r="H29" s="54"/>
      <c r="I29" s="54"/>
      <c r="J29" s="39">
        <v>6277</v>
      </c>
      <c r="K29" s="41">
        <v>5.2564303670150636</v>
      </c>
      <c r="L29" s="39">
        <v>6327.3799999999992</v>
      </c>
      <c r="M29" s="41">
        <v>6.1012318584743763</v>
      </c>
      <c r="N29" s="39">
        <v>6192.5763232170075</v>
      </c>
      <c r="O29" s="41">
        <v>4.0640476376977874</v>
      </c>
      <c r="P29" s="38">
        <v>6250.8120660139002</v>
      </c>
      <c r="Q29" s="41">
        <v>4.7351737149919915</v>
      </c>
      <c r="R29" s="38">
        <v>6171.1</v>
      </c>
      <c r="S29" s="38">
        <v>4.5999999999999996</v>
      </c>
      <c r="T29" s="38">
        <v>6194.9</v>
      </c>
      <c r="U29" s="38">
        <v>4.5</v>
      </c>
      <c r="V29" s="38">
        <v>6211.8</v>
      </c>
      <c r="W29" s="38">
        <v>4.6991404011461402</v>
      </c>
      <c r="X29" s="38">
        <v>6407.6</v>
      </c>
      <c r="Y29" s="38">
        <v>5.6000527374007181</v>
      </c>
      <c r="Z29" s="38">
        <v>6426.7</v>
      </c>
      <c r="AA29" s="38">
        <v>5.5998291131960753</v>
      </c>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row>
    <row r="30" spans="1:51" ht="13.15" x14ac:dyDescent="0.4">
      <c r="A30" s="42" t="s">
        <v>64</v>
      </c>
      <c r="B30" s="39">
        <v>5802.6</v>
      </c>
      <c r="C30" s="85">
        <f>100*(B30/B29-1)</f>
        <v>-7.601538511220407</v>
      </c>
      <c r="D30" s="54"/>
      <c r="E30" s="54"/>
      <c r="F30" s="54"/>
      <c r="G30" s="54"/>
      <c r="H30" s="39">
        <v>6590.0849615752813</v>
      </c>
      <c r="I30" s="54">
        <f>(H30/B29-1)*100</f>
        <v>4.938081468634592</v>
      </c>
      <c r="J30" s="39">
        <v>6537.1030000000001</v>
      </c>
      <c r="K30" s="41">
        <v>4.1437470129042531</v>
      </c>
      <c r="L30" s="39">
        <v>6604.7666199999994</v>
      </c>
      <c r="M30" s="41">
        <v>4.383909611877268</v>
      </c>
      <c r="N30" s="39">
        <v>6531.6237056727323</v>
      </c>
      <c r="O30" s="41">
        <v>5.4750618282180863</v>
      </c>
      <c r="P30" s="38">
        <v>6532.81798503349</v>
      </c>
      <c r="Q30" s="41">
        <v>4.5115085214747719</v>
      </c>
      <c r="R30" s="38">
        <v>6497</v>
      </c>
      <c r="S30" s="38">
        <v>5.3</v>
      </c>
      <c r="T30" s="38">
        <v>6493.2</v>
      </c>
      <c r="U30" s="38">
        <v>4.8</v>
      </c>
      <c r="V30" s="38">
        <v>6506.5</v>
      </c>
      <c r="W30" s="38">
        <v>4.7441965291863841</v>
      </c>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row>
    <row r="31" spans="1:51" ht="13.15" x14ac:dyDescent="0.4">
      <c r="A31" s="42" t="s">
        <v>69</v>
      </c>
      <c r="B31" s="80"/>
      <c r="C31" s="85"/>
      <c r="D31" s="39">
        <v>6191.5806537300004</v>
      </c>
      <c r="E31" s="54">
        <f>(D31/B30-1)*100</f>
        <v>6.7035579521249167</v>
      </c>
      <c r="F31" s="39">
        <v>5376.5628687300004</v>
      </c>
      <c r="G31" s="54">
        <f>(F31/B30-1)*100</f>
        <v>-7.3421764600351551</v>
      </c>
      <c r="H31" s="39">
        <v>6871.3920393952194</v>
      </c>
      <c r="I31" s="54">
        <f>(H31/H30-1)*100</f>
        <v>4.2686411398358493</v>
      </c>
      <c r="J31" s="39">
        <v>6901.2198242187496</v>
      </c>
      <c r="K31" s="41">
        <v>5.5700028624109166</v>
      </c>
      <c r="L31" s="39">
        <v>6903.1171843799975</v>
      </c>
      <c r="M31" s="41">
        <v>4.5172007058744246</v>
      </c>
      <c r="N31" s="39">
        <v>6831.2640509608591</v>
      </c>
      <c r="O31" s="41">
        <v>4.5875322705422938</v>
      </c>
      <c r="P31" s="38">
        <v>6910.2265720356099</v>
      </c>
      <c r="Q31" s="41">
        <v>5.7771177440846033</v>
      </c>
      <c r="R31" s="38">
        <v>6833.4</v>
      </c>
      <c r="S31" s="38">
        <v>5.2</v>
      </c>
      <c r="T31" s="38"/>
      <c r="U31" s="38"/>
      <c r="V31" s="38"/>
      <c r="W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row>
    <row r="32" spans="1:51" ht="13.15" x14ac:dyDescent="0.4">
      <c r="A32" s="42" t="s">
        <v>71</v>
      </c>
      <c r="B32" s="80"/>
      <c r="C32" s="85"/>
      <c r="D32" s="39">
        <v>6138.2469235300005</v>
      </c>
      <c r="E32" s="54">
        <f>(D32/D31-1)*100</f>
        <v>-0.8613911888213921</v>
      </c>
      <c r="F32" s="39">
        <v>5828.7535825300001</v>
      </c>
      <c r="G32" s="54">
        <f>(F32/F31-1)*100</f>
        <v>8.4104050271583972</v>
      </c>
      <c r="H32" s="39">
        <v>7151.9000039377897</v>
      </c>
      <c r="I32" s="54">
        <f t="shared" ref="I32:I33" si="1">(H32/H31-1)*100</f>
        <v>4.0822581935997304</v>
      </c>
      <c r="J32" s="39">
        <v>7181.2857421874996</v>
      </c>
      <c r="K32" s="41">
        <v>4.0582089123708531</v>
      </c>
      <c r="L32" s="39">
        <v>7234.1649264146172</v>
      </c>
      <c r="M32" s="41">
        <v>4.7956268623643883</v>
      </c>
      <c r="N32" s="39">
        <v>7239.1788406323085</v>
      </c>
      <c r="O32" s="41">
        <v>5.9712929646464685</v>
      </c>
      <c r="P32" s="41"/>
      <c r="Q32" s="41"/>
      <c r="R32" s="38"/>
      <c r="S32" s="38"/>
      <c r="T32" s="38"/>
      <c r="U32" s="38"/>
      <c r="V32" s="38"/>
      <c r="W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row>
    <row r="33" spans="1:51" ht="13.15" x14ac:dyDescent="0.4">
      <c r="A33" s="42" t="s">
        <v>75</v>
      </c>
      <c r="B33" s="80"/>
      <c r="C33" s="85"/>
      <c r="D33" s="39">
        <v>6608.66475653</v>
      </c>
      <c r="E33" s="54">
        <f t="shared" ref="E33:E35" si="2">(D33/D32-1)*100</f>
        <v>7.6637163486650728</v>
      </c>
      <c r="F33" s="39">
        <v>6651.0675545300001</v>
      </c>
      <c r="G33" s="54">
        <f t="shared" ref="G33:G34" si="3">(F33/F32-1)*100</f>
        <v>14.107887052639301</v>
      </c>
      <c r="H33" s="39">
        <v>7446.9129578029579</v>
      </c>
      <c r="I33" s="54">
        <f t="shared" si="1"/>
        <v>4.1249591535499119</v>
      </c>
      <c r="J33" s="39">
        <v>7465.3357421874998</v>
      </c>
      <c r="K33" s="41">
        <v>3.9554198258858753</v>
      </c>
      <c r="L33" s="41"/>
      <c r="M33" s="41"/>
      <c r="N33" s="41"/>
      <c r="O33" s="41"/>
      <c r="P33" s="41"/>
      <c r="Q33" s="41"/>
      <c r="R33" s="38"/>
      <c r="S33" s="38"/>
      <c r="T33" s="38"/>
      <c r="U33" s="38"/>
      <c r="V33" s="38"/>
      <c r="W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row>
    <row r="34" spans="1:51" ht="13.15" x14ac:dyDescent="0.4">
      <c r="A34" s="42" t="s">
        <v>77</v>
      </c>
      <c r="B34" s="80"/>
      <c r="C34" s="85"/>
      <c r="D34" s="39">
        <v>7448.39061253</v>
      </c>
      <c r="E34" s="54">
        <f>(D34/D33-1)*100</f>
        <v>12.706437486789902</v>
      </c>
      <c r="F34" s="39">
        <v>7111.1717385299999</v>
      </c>
      <c r="G34" s="54">
        <f t="shared" si="3"/>
        <v>6.9177493722285988</v>
      </c>
      <c r="H34" s="39"/>
      <c r="I34" s="54"/>
      <c r="J34" s="39"/>
      <c r="K34" s="41"/>
      <c r="L34" s="41"/>
      <c r="M34" s="41"/>
      <c r="N34" s="41"/>
      <c r="O34" s="41"/>
      <c r="P34" s="41"/>
      <c r="Q34" s="41"/>
      <c r="R34" s="38"/>
      <c r="S34" s="38"/>
      <c r="T34" s="38"/>
      <c r="U34" s="38"/>
      <c r="V34" s="38"/>
      <c r="W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row>
    <row r="35" spans="1:51" ht="14.25" customHeight="1" thickBot="1" x14ac:dyDescent="0.45">
      <c r="A35" s="43" t="s">
        <v>84</v>
      </c>
      <c r="B35" s="58"/>
      <c r="C35" s="65"/>
      <c r="D35" s="95">
        <v>7804.0201825300001</v>
      </c>
      <c r="E35" s="97">
        <f t="shared" si="2"/>
        <v>4.7745827051785428</v>
      </c>
      <c r="F35" s="82"/>
      <c r="G35" s="82"/>
      <c r="H35" s="82"/>
      <c r="I35" s="82"/>
      <c r="J35" s="82"/>
      <c r="K35" s="82"/>
      <c r="L35" s="58"/>
      <c r="M35" s="82"/>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row>
    <row r="36" spans="1:51" ht="13.15" x14ac:dyDescent="0.4">
      <c r="B36" s="13" t="s">
        <v>44</v>
      </c>
      <c r="C36" s="27"/>
      <c r="D36" s="27"/>
      <c r="E36" s="27"/>
      <c r="F36" s="27"/>
      <c r="G36" s="27"/>
      <c r="H36" s="27"/>
      <c r="I36" s="27"/>
      <c r="J36" s="27"/>
      <c r="K36" s="27"/>
      <c r="L36" s="27"/>
      <c r="M36" s="27"/>
      <c r="N36" s="27"/>
      <c r="O36" s="27"/>
      <c r="P36" s="27"/>
      <c r="Q36" s="27"/>
      <c r="R36" s="27"/>
      <c r="S36" s="27"/>
      <c r="T36" s="27"/>
      <c r="U36" s="14"/>
      <c r="V36" s="27"/>
      <c r="W36" s="14"/>
      <c r="X36" s="27"/>
      <c r="Y36" s="14"/>
      <c r="Z36" s="27"/>
      <c r="AA36" s="14"/>
      <c r="AB36" s="14"/>
      <c r="AC36" s="14"/>
      <c r="AD36" s="14"/>
      <c r="AE36" s="27"/>
      <c r="AF36" s="27"/>
      <c r="AG36" s="27"/>
      <c r="AH36" s="27"/>
      <c r="AI36" s="27"/>
      <c r="AJ36" s="13"/>
      <c r="AK36" s="27"/>
      <c r="AL36" s="13"/>
      <c r="AM36" s="27"/>
      <c r="AN36" s="13"/>
      <c r="AO36" s="27"/>
      <c r="AP36" s="13"/>
      <c r="AQ36" s="27"/>
      <c r="AR36" s="13"/>
      <c r="AS36" s="27"/>
      <c r="AT36" s="13"/>
      <c r="AU36" s="27"/>
      <c r="AV36" s="13"/>
      <c r="AW36" s="27"/>
      <c r="AX36" s="13"/>
      <c r="AY36" s="27"/>
    </row>
    <row r="37" spans="1:51" ht="13.15" x14ac:dyDescent="0.4">
      <c r="B37" s="44"/>
      <c r="C37" s="45"/>
      <c r="D37" s="45"/>
      <c r="E37" s="45"/>
      <c r="F37" s="45"/>
      <c r="G37" s="45"/>
      <c r="H37" s="45"/>
      <c r="I37" s="45"/>
      <c r="J37" s="45"/>
      <c r="K37" s="45"/>
      <c r="L37" s="45"/>
      <c r="M37" s="45"/>
      <c r="N37" s="45"/>
      <c r="O37" s="45"/>
      <c r="P37" s="45"/>
      <c r="Q37" s="45"/>
      <c r="R37" s="45"/>
      <c r="S37" s="45"/>
      <c r="T37" s="45"/>
      <c r="U37" s="49"/>
      <c r="V37" s="45"/>
      <c r="W37" s="49"/>
      <c r="X37" s="45"/>
      <c r="Y37" s="49"/>
      <c r="Z37" s="45"/>
      <c r="AA37" s="49"/>
      <c r="AB37" s="49"/>
      <c r="AC37" s="49"/>
      <c r="AD37" s="49"/>
      <c r="AE37" s="45"/>
      <c r="AF37" s="45"/>
      <c r="AG37" s="45"/>
      <c r="AH37" s="45"/>
      <c r="AI37" s="45"/>
      <c r="AJ37" s="44"/>
      <c r="AK37" s="45"/>
      <c r="AL37" s="44"/>
      <c r="AM37" s="45"/>
      <c r="AN37" s="44"/>
      <c r="AO37" s="45"/>
      <c r="AP37" s="44"/>
      <c r="AQ37" s="45"/>
      <c r="AR37" s="44"/>
      <c r="AS37" s="45"/>
      <c r="AT37" s="44"/>
      <c r="AU37" s="45"/>
      <c r="AV37" s="44"/>
      <c r="AW37" s="45"/>
      <c r="AX37" s="44"/>
      <c r="AY37" s="45"/>
    </row>
    <row r="38" spans="1:51" ht="13.15" x14ac:dyDescent="0.4">
      <c r="B38" s="46"/>
      <c r="AJ38" s="32"/>
      <c r="AL38" s="32"/>
      <c r="AN38" s="32"/>
      <c r="AP38" s="32"/>
      <c r="AR38" s="32"/>
      <c r="AT38" s="32"/>
      <c r="AV38" s="32"/>
      <c r="AX38" s="32"/>
    </row>
    <row r="39" spans="1:51" ht="13.15" x14ac:dyDescent="0.4">
      <c r="B39" s="35"/>
      <c r="AJ39" s="32"/>
      <c r="AL39" s="32"/>
      <c r="AN39" s="32"/>
      <c r="AP39" s="32"/>
      <c r="AR39" s="32"/>
      <c r="AT39" s="32"/>
      <c r="AV39" s="32"/>
      <c r="AX39" s="32"/>
    </row>
    <row r="40" spans="1:51" ht="13.15" x14ac:dyDescent="0.4">
      <c r="B40" s="35"/>
      <c r="AJ40" s="32"/>
      <c r="AL40" s="32"/>
      <c r="AN40" s="32"/>
      <c r="AP40" s="32"/>
      <c r="AR40" s="32"/>
      <c r="AT40" s="32"/>
      <c r="AV40" s="32"/>
      <c r="AX40" s="32"/>
    </row>
    <row r="41" spans="1:51" ht="13.15" x14ac:dyDescent="0.4">
      <c r="B41" s="35"/>
      <c r="AJ41" s="32"/>
      <c r="AL41" s="32"/>
      <c r="AN41" s="32"/>
      <c r="AP41" s="32"/>
      <c r="AR41" s="32"/>
      <c r="AT41" s="32"/>
      <c r="AV41" s="32"/>
      <c r="AX41" s="32"/>
    </row>
    <row r="42" spans="1:51" ht="13.15" x14ac:dyDescent="0.4">
      <c r="C42" s="32"/>
      <c r="D42" s="32"/>
      <c r="E42" s="32"/>
      <c r="J42" s="32"/>
      <c r="K42" s="32"/>
      <c r="L42" s="32"/>
      <c r="M42" s="32"/>
      <c r="N42" s="32"/>
      <c r="O42" s="32"/>
      <c r="P42" s="32"/>
      <c r="Q42" s="32"/>
      <c r="AJ42" s="32"/>
      <c r="AL42" s="32"/>
      <c r="AN42" s="32"/>
      <c r="AP42" s="32"/>
      <c r="AR42" s="32"/>
      <c r="AT42" s="32"/>
      <c r="AV42" s="32"/>
      <c r="AX42" s="32"/>
    </row>
    <row r="43" spans="1:51" ht="13.15" x14ac:dyDescent="0.4">
      <c r="C43" s="32"/>
      <c r="D43" s="32"/>
      <c r="E43" s="32"/>
      <c r="F43" s="32"/>
      <c r="G43" s="32"/>
      <c r="H43" s="32"/>
      <c r="I43" s="32"/>
      <c r="J43" s="32"/>
      <c r="K43" s="32"/>
      <c r="L43" s="32"/>
      <c r="M43" s="32"/>
      <c r="N43" s="32"/>
      <c r="O43" s="32"/>
      <c r="P43" s="32"/>
      <c r="Q43" s="32"/>
      <c r="R43" s="32"/>
      <c r="S43" s="32"/>
      <c r="AJ43" s="32"/>
      <c r="AL43" s="32"/>
      <c r="AN43" s="32"/>
      <c r="AP43" s="32"/>
      <c r="AR43" s="32"/>
      <c r="AT43" s="32"/>
      <c r="AV43" s="32"/>
      <c r="AX43" s="32"/>
    </row>
    <row r="44" spans="1:51" ht="13.15" hidden="1" x14ac:dyDescent="0.4">
      <c r="C44" s="32"/>
      <c r="D44" s="32"/>
      <c r="E44" s="32"/>
      <c r="F44" s="32"/>
      <c r="G44" s="32"/>
      <c r="H44" s="32"/>
      <c r="I44" s="32"/>
      <c r="J44" s="32"/>
      <c r="K44" s="32"/>
      <c r="L44" s="32"/>
      <c r="M44" s="32"/>
      <c r="N44" s="32"/>
      <c r="O44" s="32"/>
      <c r="P44" s="32"/>
      <c r="Q44" s="32"/>
      <c r="R44" s="32"/>
      <c r="S44" s="32"/>
      <c r="AJ44" s="32"/>
      <c r="AL44" s="32"/>
      <c r="AN44" s="32"/>
      <c r="AP44" s="32"/>
      <c r="AR44" s="32"/>
      <c r="AT44" s="32"/>
      <c r="AV44" s="32"/>
      <c r="AX44" s="32"/>
    </row>
    <row r="45" spans="1:51" ht="13.15" hidden="1" x14ac:dyDescent="0.4">
      <c r="C45" s="32"/>
      <c r="D45" s="32"/>
      <c r="E45" s="32"/>
      <c r="F45" s="32"/>
      <c r="G45" s="32"/>
      <c r="H45" s="32"/>
      <c r="I45" s="32"/>
      <c r="J45" s="32"/>
      <c r="K45" s="32"/>
      <c r="L45" s="32"/>
      <c r="M45" s="32"/>
      <c r="N45" s="32"/>
      <c r="O45" s="32"/>
      <c r="P45" s="32"/>
      <c r="Q45" s="32"/>
      <c r="R45" s="32"/>
      <c r="S45" s="32"/>
      <c r="AJ45" s="32"/>
      <c r="AL45" s="32"/>
      <c r="AN45" s="32"/>
      <c r="AP45" s="32"/>
      <c r="AR45" s="32"/>
      <c r="AT45" s="32"/>
      <c r="AV45" s="32"/>
      <c r="AX45" s="32"/>
    </row>
    <row r="46" spans="1:51" ht="13.15" hidden="1" x14ac:dyDescent="0.4">
      <c r="C46" s="32"/>
      <c r="D46" s="32"/>
      <c r="E46" s="32"/>
      <c r="F46" s="32"/>
      <c r="G46" s="32"/>
      <c r="H46" s="32"/>
      <c r="I46" s="32"/>
      <c r="J46" s="32"/>
      <c r="K46" s="32"/>
      <c r="L46" s="32"/>
      <c r="M46" s="32"/>
      <c r="N46" s="32"/>
      <c r="O46" s="32"/>
      <c r="P46" s="32"/>
      <c r="Q46" s="32"/>
      <c r="R46" s="32"/>
      <c r="S46" s="32"/>
      <c r="AJ46" s="32"/>
      <c r="AL46" s="32"/>
      <c r="AN46" s="32"/>
      <c r="AP46" s="32"/>
      <c r="AR46" s="32"/>
      <c r="AT46" s="32"/>
      <c r="AV46" s="32"/>
      <c r="AX46" s="32"/>
    </row>
    <row r="47" spans="1:51" ht="13.15" hidden="1" x14ac:dyDescent="0.4">
      <c r="C47" s="32"/>
      <c r="D47" s="32"/>
      <c r="E47" s="32"/>
      <c r="F47" s="32"/>
      <c r="G47" s="32"/>
      <c r="H47" s="32"/>
      <c r="I47" s="32"/>
      <c r="J47" s="32"/>
      <c r="K47" s="32"/>
      <c r="L47" s="32"/>
      <c r="M47" s="32"/>
      <c r="N47" s="32"/>
      <c r="O47" s="32"/>
      <c r="P47" s="32"/>
      <c r="Q47" s="32"/>
      <c r="R47" s="32"/>
      <c r="S47" s="32"/>
      <c r="AJ47" s="32"/>
      <c r="AL47" s="32"/>
      <c r="AN47" s="32"/>
      <c r="AP47" s="32"/>
      <c r="AR47" s="32"/>
      <c r="AT47" s="32"/>
      <c r="AV47" s="32"/>
      <c r="AX47" s="32"/>
    </row>
    <row r="48" spans="1:51" ht="13.15" hidden="1" x14ac:dyDescent="0.4">
      <c r="C48" s="32"/>
      <c r="D48" s="32"/>
      <c r="E48" s="32"/>
      <c r="F48" s="32"/>
      <c r="G48" s="32"/>
      <c r="H48" s="32"/>
      <c r="I48" s="32"/>
      <c r="J48" s="32"/>
      <c r="K48" s="32"/>
      <c r="L48" s="32"/>
      <c r="M48" s="32"/>
      <c r="N48" s="32"/>
      <c r="O48" s="32"/>
      <c r="P48" s="32"/>
      <c r="Q48" s="32"/>
      <c r="R48" s="32"/>
      <c r="S48" s="32"/>
      <c r="AJ48" s="32"/>
      <c r="AL48" s="32"/>
      <c r="AN48" s="32"/>
      <c r="AP48" s="32"/>
      <c r="AR48" s="32"/>
      <c r="AT48" s="32"/>
      <c r="AV48" s="32"/>
      <c r="AX48" s="32"/>
    </row>
    <row r="49" spans="2:50" ht="13.15" hidden="1" x14ac:dyDescent="0.4">
      <c r="C49" s="32"/>
      <c r="D49" s="32"/>
      <c r="E49" s="32"/>
      <c r="F49" s="32"/>
      <c r="G49" s="32"/>
      <c r="H49" s="32"/>
      <c r="I49" s="32"/>
      <c r="J49" s="32"/>
      <c r="K49" s="32"/>
      <c r="L49" s="32"/>
      <c r="M49" s="32"/>
      <c r="N49" s="32"/>
      <c r="O49" s="32"/>
      <c r="P49" s="32"/>
      <c r="Q49" s="32"/>
      <c r="R49" s="32"/>
      <c r="S49" s="32"/>
      <c r="AJ49" s="32"/>
      <c r="AL49" s="32"/>
      <c r="AN49" s="32"/>
      <c r="AP49" s="32"/>
      <c r="AR49" s="32"/>
      <c r="AT49" s="32"/>
      <c r="AV49" s="32"/>
      <c r="AX49" s="32"/>
    </row>
    <row r="50" spans="2:50" ht="13.15" hidden="1" x14ac:dyDescent="0.4">
      <c r="C50" s="32"/>
      <c r="D50" s="32"/>
      <c r="E50" s="32"/>
      <c r="F50" s="32"/>
      <c r="G50" s="32"/>
      <c r="H50" s="32"/>
      <c r="I50" s="32"/>
      <c r="J50" s="32"/>
      <c r="K50" s="32"/>
      <c r="L50" s="32"/>
      <c r="M50" s="32"/>
      <c r="N50" s="32"/>
      <c r="O50" s="32"/>
      <c r="P50" s="32"/>
      <c r="Q50" s="32"/>
      <c r="R50" s="32"/>
      <c r="S50" s="32"/>
      <c r="AJ50" s="32"/>
      <c r="AL50" s="32"/>
      <c r="AN50" s="32"/>
      <c r="AP50" s="32"/>
      <c r="AR50" s="32"/>
      <c r="AT50" s="32"/>
      <c r="AV50" s="32"/>
      <c r="AX50" s="32"/>
    </row>
    <row r="51" spans="2:50" ht="13.15" hidden="1" x14ac:dyDescent="0.4">
      <c r="C51" s="32"/>
      <c r="D51" s="32"/>
      <c r="E51" s="32"/>
      <c r="F51" s="32"/>
      <c r="G51" s="32"/>
      <c r="H51" s="32"/>
      <c r="I51" s="32"/>
      <c r="J51" s="32"/>
      <c r="K51" s="32"/>
      <c r="L51" s="32"/>
      <c r="M51" s="32"/>
      <c r="N51" s="32"/>
      <c r="O51" s="32"/>
      <c r="P51" s="32"/>
      <c r="Q51" s="32"/>
      <c r="R51" s="32"/>
      <c r="S51" s="32"/>
      <c r="AJ51" s="32"/>
      <c r="AL51" s="32"/>
      <c r="AN51" s="32"/>
      <c r="AP51" s="32"/>
      <c r="AR51" s="32"/>
      <c r="AT51" s="32"/>
      <c r="AV51" s="32"/>
      <c r="AX51" s="32"/>
    </row>
    <row r="52" spans="2:50" ht="13.15" hidden="1" x14ac:dyDescent="0.4">
      <c r="C52" s="32"/>
      <c r="D52" s="32"/>
      <c r="E52" s="32"/>
      <c r="F52" s="32"/>
      <c r="G52" s="32"/>
      <c r="H52" s="32"/>
      <c r="I52" s="32"/>
      <c r="J52" s="32"/>
      <c r="K52" s="32"/>
      <c r="L52" s="32"/>
      <c r="M52" s="32"/>
      <c r="N52" s="32"/>
      <c r="O52" s="32"/>
      <c r="P52" s="32"/>
      <c r="Q52" s="32"/>
      <c r="R52" s="32"/>
      <c r="S52" s="32"/>
      <c r="AJ52" s="32"/>
      <c r="AL52" s="32"/>
      <c r="AN52" s="32"/>
      <c r="AP52" s="32"/>
      <c r="AR52" s="32"/>
      <c r="AT52" s="32"/>
      <c r="AV52" s="32"/>
      <c r="AX52" s="32"/>
    </row>
    <row r="53" spans="2:50" ht="13.15" hidden="1" x14ac:dyDescent="0.4">
      <c r="C53" s="32"/>
      <c r="D53" s="32"/>
      <c r="E53" s="32"/>
      <c r="F53" s="32"/>
      <c r="G53" s="32"/>
      <c r="H53" s="32"/>
      <c r="I53" s="32"/>
      <c r="J53" s="32"/>
      <c r="K53" s="32"/>
      <c r="L53" s="32"/>
      <c r="M53" s="32"/>
      <c r="N53" s="32"/>
      <c r="O53" s="32"/>
      <c r="P53" s="32"/>
      <c r="Q53" s="32"/>
      <c r="R53" s="32"/>
      <c r="S53" s="32"/>
      <c r="AJ53" s="32"/>
      <c r="AL53" s="32"/>
      <c r="AN53" s="32"/>
      <c r="AP53" s="32"/>
      <c r="AR53" s="32"/>
      <c r="AT53" s="32"/>
      <c r="AV53" s="32"/>
      <c r="AX53" s="32"/>
    </row>
    <row r="54" spans="2:50" ht="13.15" hidden="1" x14ac:dyDescent="0.4">
      <c r="C54" s="32"/>
      <c r="D54" s="32"/>
      <c r="E54" s="32"/>
      <c r="F54" s="32"/>
      <c r="G54" s="32"/>
      <c r="H54" s="32"/>
      <c r="I54" s="32"/>
      <c r="J54" s="32"/>
      <c r="K54" s="32"/>
      <c r="L54" s="32"/>
      <c r="M54" s="32"/>
      <c r="N54" s="32"/>
      <c r="O54" s="32"/>
      <c r="P54" s="32"/>
      <c r="Q54" s="32"/>
      <c r="R54" s="32"/>
      <c r="S54" s="32"/>
      <c r="AJ54" s="32"/>
      <c r="AL54" s="32"/>
      <c r="AN54" s="32"/>
      <c r="AP54" s="32"/>
      <c r="AR54" s="32"/>
      <c r="AT54" s="32"/>
      <c r="AV54" s="32"/>
      <c r="AX54" s="32"/>
    </row>
    <row r="55" spans="2:50" ht="13.15" hidden="1" x14ac:dyDescent="0.4">
      <c r="C55" s="32"/>
      <c r="D55" s="32"/>
      <c r="E55" s="32"/>
      <c r="F55" s="32"/>
      <c r="G55" s="32"/>
      <c r="H55" s="32"/>
      <c r="I55" s="32"/>
      <c r="J55" s="32"/>
      <c r="K55" s="32"/>
      <c r="L55" s="32"/>
      <c r="M55" s="32"/>
      <c r="N55" s="32"/>
      <c r="O55" s="32"/>
      <c r="P55" s="32"/>
      <c r="Q55" s="32"/>
      <c r="R55" s="32"/>
      <c r="S55" s="32"/>
      <c r="AJ55" s="32"/>
      <c r="AL55" s="32"/>
      <c r="AN55" s="32"/>
      <c r="AP55" s="32"/>
      <c r="AR55" s="32"/>
      <c r="AT55" s="32"/>
      <c r="AV55" s="32"/>
      <c r="AX55" s="32"/>
    </row>
    <row r="56" spans="2:50" ht="13.15" hidden="1" x14ac:dyDescent="0.4">
      <c r="B56" s="32"/>
      <c r="C56" s="32"/>
      <c r="D56" s="32"/>
      <c r="E56" s="32"/>
      <c r="F56" s="32"/>
      <c r="G56" s="32"/>
      <c r="H56" s="32"/>
      <c r="I56" s="32"/>
      <c r="J56" s="32"/>
      <c r="K56" s="32"/>
      <c r="L56" s="32"/>
      <c r="M56" s="32"/>
      <c r="N56" s="32"/>
      <c r="O56" s="32"/>
      <c r="P56" s="32"/>
      <c r="Q56" s="32"/>
      <c r="R56" s="32"/>
      <c r="S56" s="32"/>
      <c r="AJ56" s="32"/>
      <c r="AL56" s="32"/>
      <c r="AN56" s="32"/>
      <c r="AP56" s="32"/>
      <c r="AR56" s="32"/>
      <c r="AT56" s="32"/>
      <c r="AV56" s="32"/>
      <c r="AX56" s="32"/>
    </row>
    <row r="57" spans="2:50" ht="13.15" hidden="1" x14ac:dyDescent="0.4">
      <c r="F57" s="32"/>
      <c r="G57" s="32"/>
      <c r="H57" s="32"/>
      <c r="I57" s="32"/>
      <c r="R57" s="32"/>
      <c r="S57" s="32"/>
    </row>
    <row r="58" spans="2:50" ht="0" hidden="1" customHeight="1" x14ac:dyDescent="0.4"/>
  </sheetData>
  <pageMargins left="0.7" right="0.7" top="0.75" bottom="0.75" header="0.3" footer="0.3"/>
  <pageSetup paperSize="9" scale="31" fitToHeight="0"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C58"/>
  <sheetViews>
    <sheetView showGridLines="0" zoomScaleNormal="100" workbookViewId="0">
      <pane xSplit="1" ySplit="6" topLeftCell="B25" activePane="bottomRight" state="frozen"/>
      <selection activeCell="D30" sqref="D30:E33"/>
      <selection pane="topRight" activeCell="D30" sqref="D30:E33"/>
      <selection pane="bottomLeft" activeCell="D30" sqref="D30:E33"/>
      <selection pane="bottomRight" activeCell="B30" sqref="B30"/>
    </sheetView>
  </sheetViews>
  <sheetFormatPr defaultColWidth="0" defaultRowHeight="0" customHeight="1" zeroHeight="1" x14ac:dyDescent="0.4"/>
  <cols>
    <col min="1" max="1" width="7.59765625" style="32" bestFit="1" customWidth="1"/>
    <col min="2" max="2" width="12.86328125" style="47" customWidth="1"/>
    <col min="3" max="3" width="7.3984375" style="34" customWidth="1"/>
    <col min="4" max="4" width="13" style="34" customWidth="1"/>
    <col min="5" max="5" width="8.1328125" style="34" customWidth="1"/>
    <col min="6" max="6" width="14.86328125" style="34" customWidth="1"/>
    <col min="7" max="7" width="7" style="34" customWidth="1"/>
    <col min="8" max="8" width="13.1328125" style="34" customWidth="1"/>
    <col min="9" max="9" width="7.3984375" style="34" customWidth="1"/>
    <col min="10" max="10" width="12.3984375" style="34" bestFit="1" customWidth="1"/>
    <col min="11" max="11" width="7.3984375" style="34" customWidth="1"/>
    <col min="12" max="12" width="12.3984375" style="34" bestFit="1" customWidth="1"/>
    <col min="13" max="13" width="7.3984375" style="34" customWidth="1"/>
    <col min="14" max="14" width="12.59765625" style="34" customWidth="1"/>
    <col min="15" max="15" width="7.3984375" style="34" customWidth="1"/>
    <col min="16" max="16" width="13" style="34" customWidth="1"/>
    <col min="17" max="17" width="7.3984375" style="34" customWidth="1"/>
    <col min="18" max="18" width="12.3984375" style="34" bestFit="1" customWidth="1"/>
    <col min="19" max="19" width="7.3984375" style="34" customWidth="1"/>
    <col min="20" max="20" width="12.86328125" style="32" customWidth="1"/>
    <col min="21" max="21" width="6.73046875" style="32" customWidth="1"/>
    <col min="22" max="22" width="12.86328125" style="32" customWidth="1"/>
    <col min="23" max="23" width="5.3984375" style="40" customWidth="1"/>
    <col min="24" max="24" width="12.86328125" style="32" customWidth="1"/>
    <col min="25" max="25" width="5.3984375" style="40" customWidth="1"/>
    <col min="26" max="26" width="12.86328125" style="32" customWidth="1"/>
    <col min="27" max="27" width="5.3984375" style="40" customWidth="1"/>
    <col min="28" max="28" width="12.86328125" style="40" customWidth="1"/>
    <col min="29" max="29" width="5.3984375" style="40" customWidth="1"/>
    <col min="30" max="30" width="12.86328125" style="40" customWidth="1"/>
    <col min="31" max="31" width="5.3984375" style="32" customWidth="1"/>
    <col min="32" max="32" width="12.86328125" style="32" customWidth="1"/>
    <col min="33" max="33" width="5.3984375" style="32" customWidth="1"/>
    <col min="34" max="34" width="12.86328125" style="32" customWidth="1"/>
    <col min="35" max="35" width="5.3984375" style="32" customWidth="1"/>
    <col min="36" max="36" width="12.86328125" style="47" customWidth="1"/>
    <col min="37" max="37" width="5.3984375" style="32" customWidth="1"/>
    <col min="38" max="38" width="12.86328125" style="47" customWidth="1"/>
    <col min="39" max="39" width="5.3984375" style="32" customWidth="1"/>
    <col min="40" max="40" width="12.86328125" style="47" customWidth="1"/>
    <col min="41" max="41" width="5.3984375" style="32" customWidth="1"/>
    <col min="42" max="42" width="12.86328125" style="47" customWidth="1"/>
    <col min="43" max="43" width="5.3984375" style="32" customWidth="1"/>
    <col min="44" max="44" width="12.86328125" style="47" customWidth="1"/>
    <col min="45" max="45" width="5.3984375" style="32" customWidth="1"/>
    <col min="46" max="46" width="12.86328125" style="47" customWidth="1"/>
    <col min="47" max="47" width="5.3984375" style="32" customWidth="1"/>
    <col min="48" max="48" width="12.86328125" style="47" customWidth="1"/>
    <col min="49" max="49" width="5.3984375" style="32" customWidth="1"/>
    <col min="50" max="50" width="12.86328125" style="47" customWidth="1"/>
    <col min="51" max="51" width="5.3984375" style="32" customWidth="1"/>
    <col min="52" max="52" width="2.1328125" style="32" customWidth="1"/>
    <col min="53" max="55" width="0" style="32" hidden="1" customWidth="1"/>
    <col min="56" max="16384" width="9.1328125" style="32" hidden="1"/>
  </cols>
  <sheetData>
    <row r="1" spans="1:51" ht="13.15" x14ac:dyDescent="0.4">
      <c r="B1" s="33" t="s">
        <v>45</v>
      </c>
      <c r="AJ1" s="32"/>
      <c r="AL1" s="32"/>
      <c r="AN1" s="32"/>
      <c r="AP1" s="32"/>
      <c r="AR1" s="32"/>
      <c r="AT1" s="32"/>
      <c r="AV1" s="32"/>
      <c r="AX1" s="32"/>
    </row>
    <row r="2" spans="1:51" ht="13.15" x14ac:dyDescent="0.4">
      <c r="B2" s="15" t="str">
        <f>Overview!B2</f>
        <v>Budget 2021-22</v>
      </c>
      <c r="AJ2" s="32"/>
      <c r="AL2" s="32"/>
      <c r="AN2" s="32"/>
      <c r="AP2" s="32"/>
      <c r="AR2" s="32"/>
      <c r="AT2" s="32"/>
      <c r="AV2" s="32"/>
      <c r="AX2" s="32"/>
    </row>
    <row r="3" spans="1:51" ht="13.15" x14ac:dyDescent="0.4">
      <c r="B3" s="35"/>
      <c r="AJ3" s="32"/>
      <c r="AL3" s="32"/>
      <c r="AN3" s="32"/>
      <c r="AP3" s="32"/>
      <c r="AR3" s="32"/>
      <c r="AT3" s="32"/>
      <c r="AV3" s="32"/>
      <c r="AX3" s="32"/>
    </row>
    <row r="4" spans="1:51" ht="13.15" x14ac:dyDescent="0.4">
      <c r="A4" s="16"/>
      <c r="B4" s="17" t="s">
        <v>46</v>
      </c>
      <c r="C4" s="62"/>
      <c r="D4" s="75" t="s">
        <v>47</v>
      </c>
      <c r="E4" s="75"/>
      <c r="F4" s="75" t="s">
        <v>47</v>
      </c>
      <c r="G4" s="75"/>
      <c r="H4" s="75"/>
      <c r="I4" s="73"/>
      <c r="J4" s="73"/>
      <c r="K4" s="73"/>
      <c r="L4" s="73"/>
      <c r="M4" s="73"/>
      <c r="N4" s="73"/>
      <c r="O4" s="73"/>
      <c r="P4" s="73"/>
      <c r="Q4" s="73"/>
      <c r="R4" s="75"/>
      <c r="S4" s="73"/>
      <c r="T4" s="20"/>
      <c r="U4" s="20"/>
      <c r="V4" s="18"/>
      <c r="W4" s="20"/>
      <c r="X4" s="20"/>
      <c r="Y4" s="20"/>
      <c r="Z4" s="20"/>
      <c r="AA4" s="20"/>
      <c r="AB4" s="20"/>
      <c r="AC4" s="20"/>
      <c r="AD4" s="20"/>
      <c r="AE4" s="20"/>
      <c r="AF4" s="20"/>
      <c r="AG4" s="20"/>
      <c r="AH4" s="20"/>
      <c r="AI4" s="20"/>
      <c r="AJ4" s="16"/>
      <c r="AK4" s="20"/>
      <c r="AL4" s="16"/>
      <c r="AM4" s="20"/>
      <c r="AN4" s="16"/>
      <c r="AO4" s="20"/>
      <c r="AP4" s="16"/>
      <c r="AQ4" s="20"/>
      <c r="AR4" s="16"/>
      <c r="AS4" s="20"/>
      <c r="AT4" s="16"/>
      <c r="AU4" s="20"/>
      <c r="AV4" s="16"/>
      <c r="AW4" s="20"/>
      <c r="AX4" s="16"/>
      <c r="AY4" s="20"/>
    </row>
    <row r="5" spans="1:51" s="36" customFormat="1" ht="26.25" x14ac:dyDescent="0.4">
      <c r="A5" s="21"/>
      <c r="B5" s="22" t="s">
        <v>48</v>
      </c>
      <c r="C5" s="63" t="s">
        <v>49</v>
      </c>
      <c r="D5" s="74" t="s">
        <v>83</v>
      </c>
      <c r="E5" s="74"/>
      <c r="F5" s="74" t="s">
        <v>78</v>
      </c>
      <c r="G5" s="74"/>
      <c r="H5" s="74" t="s">
        <v>79</v>
      </c>
      <c r="I5" s="74"/>
      <c r="J5" s="74" t="s">
        <v>74</v>
      </c>
      <c r="K5" s="74"/>
      <c r="L5" s="74" t="s">
        <v>73</v>
      </c>
      <c r="M5" s="74"/>
      <c r="N5" s="74" t="s">
        <v>72</v>
      </c>
      <c r="O5" s="74"/>
      <c r="P5" s="74" t="s">
        <v>70</v>
      </c>
      <c r="Q5" s="74"/>
      <c r="R5" s="74" t="s">
        <v>68</v>
      </c>
      <c r="S5" s="74"/>
      <c r="T5" s="61" t="s">
        <v>67</v>
      </c>
      <c r="U5" s="25"/>
      <c r="V5" s="56" t="s">
        <v>65</v>
      </c>
      <c r="W5" s="25"/>
      <c r="X5" s="25" t="s">
        <v>9</v>
      </c>
      <c r="Y5" s="25"/>
      <c r="Z5" s="25" t="s">
        <v>50</v>
      </c>
      <c r="AA5" s="25"/>
      <c r="AB5" s="25" t="s">
        <v>51</v>
      </c>
      <c r="AC5" s="25"/>
      <c r="AD5" s="25" t="s">
        <v>52</v>
      </c>
      <c r="AE5" s="25"/>
      <c r="AF5" s="25" t="s">
        <v>53</v>
      </c>
      <c r="AG5" s="25"/>
      <c r="AH5" s="25" t="s">
        <v>54</v>
      </c>
      <c r="AI5" s="25"/>
      <c r="AJ5" s="26" t="s">
        <v>55</v>
      </c>
      <c r="AK5" s="25"/>
      <c r="AL5" s="26" t="s">
        <v>56</v>
      </c>
      <c r="AM5" s="25"/>
      <c r="AN5" s="26" t="s">
        <v>57</v>
      </c>
      <c r="AO5" s="25"/>
      <c r="AP5" s="26" t="s">
        <v>58</v>
      </c>
      <c r="AQ5" s="25"/>
      <c r="AR5" s="26" t="s">
        <v>59</v>
      </c>
      <c r="AS5" s="25"/>
      <c r="AT5" s="26" t="s">
        <v>60</v>
      </c>
      <c r="AU5" s="25"/>
      <c r="AV5" s="26" t="s">
        <v>61</v>
      </c>
      <c r="AW5" s="25"/>
      <c r="AX5" s="26" t="s">
        <v>62</v>
      </c>
      <c r="AY5" s="25"/>
    </row>
    <row r="6" spans="1:51" s="36" customFormat="1" ht="13.15" x14ac:dyDescent="0.4">
      <c r="A6" s="21"/>
      <c r="B6" s="22" t="s">
        <v>19</v>
      </c>
      <c r="C6" s="63" t="s">
        <v>20</v>
      </c>
      <c r="D6" s="74" t="s">
        <v>19</v>
      </c>
      <c r="E6" s="74" t="s">
        <v>20</v>
      </c>
      <c r="F6" s="74" t="s">
        <v>19</v>
      </c>
      <c r="G6" s="74" t="s">
        <v>20</v>
      </c>
      <c r="H6" s="74" t="s">
        <v>19</v>
      </c>
      <c r="I6" s="74" t="s">
        <v>20</v>
      </c>
      <c r="J6" s="74" t="s">
        <v>19</v>
      </c>
      <c r="K6" s="74" t="s">
        <v>20</v>
      </c>
      <c r="L6" s="23" t="s">
        <v>19</v>
      </c>
      <c r="M6" s="25" t="s">
        <v>20</v>
      </c>
      <c r="N6" s="23" t="s">
        <v>19</v>
      </c>
      <c r="O6" s="25" t="s">
        <v>20</v>
      </c>
      <c r="P6" s="23" t="s">
        <v>19</v>
      </c>
      <c r="Q6" s="25" t="s">
        <v>20</v>
      </c>
      <c r="R6" s="23" t="s">
        <v>19</v>
      </c>
      <c r="S6" s="25" t="s">
        <v>20</v>
      </c>
      <c r="T6" s="23" t="s">
        <v>19</v>
      </c>
      <c r="U6" s="25" t="s">
        <v>20</v>
      </c>
      <c r="V6" s="56" t="s">
        <v>19</v>
      </c>
      <c r="W6" s="25" t="s">
        <v>20</v>
      </c>
      <c r="X6" s="25" t="s">
        <v>19</v>
      </c>
      <c r="Y6" s="25" t="s">
        <v>20</v>
      </c>
      <c r="Z6" s="25" t="s">
        <v>19</v>
      </c>
      <c r="AA6" s="25" t="s">
        <v>20</v>
      </c>
      <c r="AB6" s="25" t="s">
        <v>19</v>
      </c>
      <c r="AC6" s="25" t="s">
        <v>20</v>
      </c>
      <c r="AD6" s="25" t="s">
        <v>19</v>
      </c>
      <c r="AE6" s="25" t="s">
        <v>20</v>
      </c>
      <c r="AF6" s="25" t="s">
        <v>19</v>
      </c>
      <c r="AG6" s="25" t="s">
        <v>20</v>
      </c>
      <c r="AH6" s="25" t="s">
        <v>19</v>
      </c>
      <c r="AI6" s="25" t="s">
        <v>20</v>
      </c>
      <c r="AJ6" s="26" t="s">
        <v>19</v>
      </c>
      <c r="AK6" s="25" t="s">
        <v>20</v>
      </c>
      <c r="AL6" s="26" t="s">
        <v>19</v>
      </c>
      <c r="AM6" s="25" t="s">
        <v>20</v>
      </c>
      <c r="AN6" s="26" t="s">
        <v>19</v>
      </c>
      <c r="AO6" s="25" t="s">
        <v>20</v>
      </c>
      <c r="AP6" s="26" t="s">
        <v>19</v>
      </c>
      <c r="AQ6" s="25" t="s">
        <v>20</v>
      </c>
      <c r="AR6" s="26" t="s">
        <v>19</v>
      </c>
      <c r="AS6" s="25" t="s">
        <v>20</v>
      </c>
      <c r="AT6" s="26" t="s">
        <v>19</v>
      </c>
      <c r="AU6" s="25" t="s">
        <v>20</v>
      </c>
      <c r="AV6" s="26" t="s">
        <v>19</v>
      </c>
      <c r="AW6" s="25" t="s">
        <v>20</v>
      </c>
      <c r="AX6" s="26" t="s">
        <v>19</v>
      </c>
      <c r="AY6" s="25" t="s">
        <v>20</v>
      </c>
    </row>
    <row r="7" spans="1:51" ht="13.15" x14ac:dyDescent="0.4">
      <c r="A7" s="32" t="s">
        <v>21</v>
      </c>
      <c r="B7" s="84">
        <v>8598.2000000000007</v>
      </c>
      <c r="C7" s="85"/>
      <c r="D7" s="54"/>
      <c r="E7" s="54"/>
      <c r="F7" s="54"/>
      <c r="G7" s="54"/>
      <c r="H7" s="54"/>
      <c r="I7" s="54"/>
      <c r="J7" s="54"/>
      <c r="K7" s="41"/>
      <c r="L7" s="41"/>
      <c r="M7" s="41"/>
      <c r="N7" s="41"/>
      <c r="O7" s="41"/>
      <c r="P7" s="41"/>
      <c r="Q7" s="41"/>
      <c r="R7" s="41"/>
      <c r="S7" s="41"/>
      <c r="T7" s="38"/>
      <c r="U7" s="38"/>
      <c r="V7" s="38"/>
      <c r="W7" s="38"/>
      <c r="X7" s="38"/>
      <c r="Y7" s="38"/>
      <c r="Z7" s="38"/>
      <c r="AA7" s="38"/>
      <c r="AB7" s="38"/>
      <c r="AC7" s="38"/>
      <c r="AD7" s="38"/>
      <c r="AE7" s="38"/>
      <c r="AF7" s="38"/>
      <c r="AG7" s="38"/>
      <c r="AH7" s="38"/>
      <c r="AI7" s="38"/>
      <c r="AJ7" s="37"/>
      <c r="AK7" s="38"/>
      <c r="AL7" s="37"/>
      <c r="AM7" s="38"/>
      <c r="AN7" s="37"/>
      <c r="AO7" s="38"/>
      <c r="AP7" s="37"/>
      <c r="AQ7" s="38"/>
      <c r="AR7" s="37"/>
      <c r="AS7" s="38"/>
      <c r="AT7" s="37"/>
      <c r="AU7" s="38"/>
      <c r="AV7" s="37"/>
      <c r="AW7" s="38"/>
      <c r="AX7" s="37"/>
      <c r="AY7" s="38"/>
    </row>
    <row r="8" spans="1:51" ht="13.15" x14ac:dyDescent="0.4">
      <c r="A8" s="32" t="s">
        <v>22</v>
      </c>
      <c r="B8" s="84">
        <v>8573.2999999999993</v>
      </c>
      <c r="C8" s="85">
        <f t="shared" ref="C8:C26" si="0">100*(B8/B7-1)</f>
        <v>-0.289595496731887</v>
      </c>
      <c r="D8" s="54"/>
      <c r="E8" s="54"/>
      <c r="F8" s="54"/>
      <c r="G8" s="54"/>
      <c r="H8" s="54"/>
      <c r="I8" s="54"/>
      <c r="J8" s="54"/>
      <c r="K8" s="41"/>
      <c r="L8" s="41"/>
      <c r="M8" s="41"/>
      <c r="N8" s="41"/>
      <c r="O8" s="41"/>
      <c r="P8" s="41"/>
      <c r="Q8" s="41"/>
      <c r="R8" s="41"/>
      <c r="S8" s="41"/>
      <c r="T8" s="38"/>
      <c r="U8" s="38"/>
      <c r="V8" s="38"/>
      <c r="W8" s="38"/>
      <c r="X8" s="38"/>
      <c r="Y8" s="38"/>
      <c r="Z8" s="38"/>
      <c r="AA8" s="38"/>
      <c r="AB8" s="38"/>
      <c r="AC8" s="38"/>
      <c r="AD8" s="38"/>
      <c r="AE8" s="38"/>
      <c r="AF8" s="38"/>
      <c r="AG8" s="38"/>
      <c r="AH8" s="38"/>
      <c r="AI8" s="38"/>
      <c r="AJ8" s="37"/>
      <c r="AK8" s="38"/>
      <c r="AL8" s="37"/>
      <c r="AM8" s="38"/>
      <c r="AN8" s="37"/>
      <c r="AO8" s="38"/>
      <c r="AP8" s="37"/>
      <c r="AQ8" s="38"/>
      <c r="AR8" s="37"/>
      <c r="AS8" s="38"/>
      <c r="AT8" s="37"/>
      <c r="AU8" s="38"/>
      <c r="AV8" s="37"/>
      <c r="AW8" s="38"/>
      <c r="AX8" s="37"/>
      <c r="AY8" s="38"/>
    </row>
    <row r="9" spans="1:51" ht="13.15" x14ac:dyDescent="0.4">
      <c r="A9" s="32" t="s">
        <v>23</v>
      </c>
      <c r="B9" s="84">
        <v>9099.6</v>
      </c>
      <c r="C9" s="85">
        <f t="shared" si="0"/>
        <v>6.1388263562455636</v>
      </c>
      <c r="D9" s="54"/>
      <c r="E9" s="54"/>
      <c r="F9" s="54"/>
      <c r="G9" s="54"/>
      <c r="H9" s="54"/>
      <c r="I9" s="54"/>
      <c r="J9" s="54"/>
      <c r="K9" s="41"/>
      <c r="L9" s="41"/>
      <c r="M9" s="41"/>
      <c r="N9" s="41"/>
      <c r="O9" s="41"/>
      <c r="P9" s="41"/>
      <c r="Q9" s="41"/>
      <c r="R9" s="41"/>
      <c r="S9" s="41"/>
      <c r="T9" s="38"/>
      <c r="U9" s="38"/>
      <c r="V9" s="38"/>
      <c r="W9" s="38"/>
      <c r="X9" s="38"/>
      <c r="Y9" s="38"/>
      <c r="Z9" s="38"/>
      <c r="AA9" s="38"/>
      <c r="AB9" s="38"/>
      <c r="AC9" s="38"/>
      <c r="AD9" s="38"/>
      <c r="AE9" s="38"/>
      <c r="AF9" s="38"/>
      <c r="AG9" s="38"/>
      <c r="AH9" s="38"/>
      <c r="AI9" s="38"/>
      <c r="AJ9" s="37"/>
      <c r="AK9" s="38"/>
      <c r="AL9" s="37"/>
      <c r="AM9" s="38"/>
      <c r="AN9" s="37"/>
      <c r="AO9" s="38"/>
      <c r="AP9" s="37"/>
      <c r="AQ9" s="38"/>
      <c r="AR9" s="37"/>
      <c r="AS9" s="38"/>
      <c r="AT9" s="37"/>
      <c r="AU9" s="38"/>
      <c r="AV9" s="37"/>
      <c r="AW9" s="38"/>
      <c r="AX9" s="37"/>
      <c r="AY9" s="38"/>
    </row>
    <row r="10" spans="1:51" ht="13.15" x14ac:dyDescent="0.4">
      <c r="A10" s="32" t="s">
        <v>24</v>
      </c>
      <c r="B10" s="84">
        <v>9707.6</v>
      </c>
      <c r="C10" s="85">
        <f t="shared" si="0"/>
        <v>6.6816123785660819</v>
      </c>
      <c r="D10" s="54"/>
      <c r="E10" s="54"/>
      <c r="F10" s="54"/>
      <c r="G10" s="54"/>
      <c r="H10" s="54"/>
      <c r="I10" s="54"/>
      <c r="J10" s="54"/>
      <c r="K10" s="41"/>
      <c r="L10" s="41"/>
      <c r="M10" s="41"/>
      <c r="N10" s="41"/>
      <c r="O10" s="41"/>
      <c r="P10" s="41"/>
      <c r="Q10" s="41"/>
      <c r="R10" s="41"/>
      <c r="S10" s="41"/>
      <c r="T10" s="38"/>
      <c r="U10" s="38"/>
      <c r="V10" s="38"/>
      <c r="W10" s="38"/>
      <c r="X10" s="38"/>
      <c r="Y10" s="38"/>
      <c r="Z10" s="38"/>
      <c r="AA10" s="38"/>
      <c r="AB10" s="38"/>
      <c r="AC10" s="38"/>
      <c r="AD10" s="38"/>
      <c r="AE10" s="38"/>
      <c r="AF10" s="38"/>
      <c r="AG10" s="38"/>
      <c r="AH10" s="38"/>
      <c r="AI10" s="38"/>
      <c r="AJ10" s="37"/>
      <c r="AK10" s="38"/>
      <c r="AL10" s="37"/>
      <c r="AM10" s="38"/>
      <c r="AN10" s="37"/>
      <c r="AO10" s="38"/>
      <c r="AP10" s="37"/>
      <c r="AQ10" s="38"/>
      <c r="AR10" s="37"/>
      <c r="AS10" s="38"/>
      <c r="AT10" s="37"/>
      <c r="AU10" s="38"/>
      <c r="AV10" s="37"/>
      <c r="AW10" s="38"/>
      <c r="AX10" s="37"/>
      <c r="AY10" s="38"/>
    </row>
    <row r="11" spans="1:51" ht="13.15" x14ac:dyDescent="0.4">
      <c r="A11" s="32" t="s">
        <v>25</v>
      </c>
      <c r="B11" s="84">
        <v>8515.9</v>
      </c>
      <c r="C11" s="85">
        <f t="shared" si="0"/>
        <v>-12.275948741192478</v>
      </c>
      <c r="D11" s="54"/>
      <c r="E11" s="54"/>
      <c r="F11" s="54"/>
      <c r="G11" s="54"/>
      <c r="H11" s="54"/>
      <c r="I11" s="54"/>
      <c r="J11" s="54"/>
      <c r="K11" s="41"/>
      <c r="L11" s="41"/>
      <c r="M11" s="41"/>
      <c r="N11" s="41"/>
      <c r="O11" s="41"/>
      <c r="P11" s="41"/>
      <c r="Q11" s="41"/>
      <c r="R11" s="41"/>
      <c r="S11" s="41"/>
      <c r="T11" s="38"/>
      <c r="V11" s="38"/>
      <c r="W11" s="38"/>
      <c r="X11" s="38"/>
      <c r="Y11" s="38"/>
      <c r="Z11" s="38"/>
      <c r="AA11" s="38"/>
      <c r="AB11" s="38"/>
      <c r="AC11" s="38"/>
      <c r="AD11" s="38"/>
      <c r="AE11" s="38"/>
      <c r="AF11" s="38"/>
      <c r="AG11" s="38"/>
      <c r="AH11" s="38"/>
      <c r="AI11" s="38"/>
      <c r="AJ11" s="37"/>
      <c r="AK11" s="38"/>
      <c r="AL11" s="37"/>
      <c r="AM11" s="38"/>
      <c r="AN11" s="37"/>
      <c r="AO11" s="38"/>
      <c r="AP11" s="37"/>
      <c r="AQ11" s="38"/>
      <c r="AR11" s="37"/>
      <c r="AS11" s="38"/>
      <c r="AT11" s="37"/>
      <c r="AU11" s="38"/>
      <c r="AV11" s="37"/>
      <c r="AW11" s="38"/>
      <c r="AX11" s="37"/>
      <c r="AY11" s="38"/>
    </row>
    <row r="12" spans="1:51" ht="13.15" x14ac:dyDescent="0.4">
      <c r="A12" s="32" t="s">
        <v>26</v>
      </c>
      <c r="B12" s="84">
        <v>8757.7999999999993</v>
      </c>
      <c r="C12" s="85">
        <f t="shared" si="0"/>
        <v>2.8405688183280597</v>
      </c>
      <c r="D12" s="54"/>
      <c r="E12" s="54"/>
      <c r="F12" s="54"/>
      <c r="G12" s="54"/>
      <c r="H12" s="54"/>
      <c r="I12" s="54"/>
      <c r="J12" s="54"/>
      <c r="K12" s="41"/>
      <c r="L12" s="41"/>
      <c r="M12" s="41"/>
      <c r="N12" s="41"/>
      <c r="O12" s="41"/>
      <c r="P12" s="41"/>
      <c r="Q12" s="41"/>
      <c r="R12" s="41"/>
      <c r="S12" s="41"/>
      <c r="T12" s="38"/>
      <c r="V12" s="38"/>
      <c r="W12" s="38"/>
      <c r="X12" s="38"/>
      <c r="Y12" s="38"/>
      <c r="Z12" s="38"/>
      <c r="AA12" s="38"/>
      <c r="AB12" s="38"/>
      <c r="AC12" s="38"/>
      <c r="AD12" s="38"/>
      <c r="AE12" s="38"/>
      <c r="AF12" s="38"/>
      <c r="AG12" s="38"/>
      <c r="AH12" s="38"/>
      <c r="AI12" s="38"/>
      <c r="AJ12" s="37"/>
      <c r="AK12" s="38"/>
      <c r="AL12" s="37"/>
      <c r="AM12" s="38"/>
      <c r="AN12" s="37"/>
      <c r="AO12" s="38"/>
      <c r="AP12" s="37"/>
      <c r="AQ12" s="38"/>
      <c r="AR12" s="37"/>
      <c r="AS12" s="38"/>
      <c r="AT12" s="37"/>
      <c r="AU12" s="38"/>
      <c r="AV12" s="37"/>
      <c r="AW12" s="38"/>
      <c r="AX12" s="37"/>
      <c r="AY12" s="38"/>
    </row>
    <row r="13" spans="1:51" ht="13.15" x14ac:dyDescent="0.4">
      <c r="A13" s="32" t="s">
        <v>27</v>
      </c>
      <c r="B13" s="84">
        <v>9250.5</v>
      </c>
      <c r="C13" s="85">
        <f t="shared" si="0"/>
        <v>5.6258421064651065</v>
      </c>
      <c r="D13" s="54"/>
      <c r="E13" s="54"/>
      <c r="F13" s="54"/>
      <c r="G13" s="54"/>
      <c r="H13" s="54"/>
      <c r="I13" s="54"/>
      <c r="J13" s="54"/>
      <c r="K13" s="41"/>
      <c r="L13" s="41"/>
      <c r="M13" s="41"/>
      <c r="N13" s="41"/>
      <c r="O13" s="41"/>
      <c r="P13" s="41"/>
      <c r="Q13" s="41"/>
      <c r="R13" s="41"/>
      <c r="S13" s="41"/>
      <c r="T13" s="38"/>
      <c r="V13" s="38"/>
      <c r="W13" s="38"/>
      <c r="X13" s="38"/>
      <c r="Y13" s="38"/>
      <c r="Z13" s="38"/>
      <c r="AA13" s="38"/>
      <c r="AB13" s="38"/>
      <c r="AC13" s="38"/>
      <c r="AD13" s="38"/>
      <c r="AE13" s="38"/>
      <c r="AF13" s="38"/>
      <c r="AG13" s="38"/>
      <c r="AH13" s="38"/>
      <c r="AI13" s="38"/>
      <c r="AJ13" s="37"/>
      <c r="AK13" s="38"/>
      <c r="AL13" s="37"/>
      <c r="AM13" s="38"/>
      <c r="AN13" s="37"/>
      <c r="AO13" s="38"/>
      <c r="AP13" s="37"/>
      <c r="AQ13" s="38"/>
      <c r="AR13" s="37"/>
      <c r="AS13" s="38"/>
      <c r="AT13" s="37"/>
      <c r="AU13" s="38"/>
      <c r="AV13" s="37"/>
      <c r="AW13" s="38"/>
      <c r="AX13" s="37"/>
      <c r="AY13" s="38"/>
    </row>
    <row r="14" spans="1:51" ht="13.15" x14ac:dyDescent="0.4">
      <c r="A14" s="32" t="s">
        <v>28</v>
      </c>
      <c r="B14" s="84">
        <v>10043.4</v>
      </c>
      <c r="C14" s="85">
        <f t="shared" si="0"/>
        <v>8.5714285714285623</v>
      </c>
      <c r="D14" s="54"/>
      <c r="E14" s="54"/>
      <c r="F14" s="54"/>
      <c r="G14" s="54"/>
      <c r="H14" s="54"/>
      <c r="I14" s="54"/>
      <c r="J14" s="54"/>
      <c r="K14" s="41"/>
      <c r="L14" s="41"/>
      <c r="M14" s="41"/>
      <c r="N14" s="41"/>
      <c r="O14" s="41"/>
      <c r="P14" s="41"/>
      <c r="Q14" s="41"/>
      <c r="R14" s="41"/>
      <c r="S14" s="41"/>
      <c r="T14" s="72"/>
      <c r="U14" s="38"/>
      <c r="V14" s="38"/>
      <c r="W14" s="38"/>
      <c r="X14" s="38"/>
      <c r="Y14" s="38"/>
      <c r="Z14" s="38"/>
      <c r="AA14" s="38"/>
      <c r="AB14" s="38"/>
      <c r="AC14" s="38"/>
      <c r="AD14" s="38"/>
      <c r="AE14" s="38"/>
      <c r="AF14" s="38"/>
      <c r="AG14" s="38"/>
      <c r="AH14" s="38"/>
      <c r="AI14" s="38"/>
      <c r="AJ14" s="37"/>
      <c r="AK14" s="38"/>
      <c r="AL14" s="37"/>
      <c r="AM14" s="38"/>
      <c r="AN14" s="37"/>
      <c r="AO14" s="38"/>
      <c r="AP14" s="37"/>
      <c r="AQ14" s="38"/>
      <c r="AR14" s="37"/>
      <c r="AS14" s="38"/>
      <c r="AT14" s="37"/>
      <c r="AU14" s="38"/>
      <c r="AV14" s="37"/>
      <c r="AW14" s="38"/>
      <c r="AX14" s="37"/>
      <c r="AY14" s="38"/>
    </row>
    <row r="15" spans="1:51" ht="13.15" x14ac:dyDescent="0.4">
      <c r="A15" s="32" t="s">
        <v>29</v>
      </c>
      <c r="B15" s="84">
        <v>10414.9</v>
      </c>
      <c r="C15" s="85">
        <f t="shared" si="0"/>
        <v>3.698946571878059</v>
      </c>
      <c r="D15" s="54"/>
      <c r="E15" s="54"/>
      <c r="F15" s="54"/>
      <c r="G15" s="54"/>
      <c r="H15" s="54"/>
      <c r="I15" s="54"/>
      <c r="J15" s="54"/>
      <c r="K15" s="41"/>
      <c r="L15" s="41"/>
      <c r="M15" s="41"/>
      <c r="N15" s="41"/>
      <c r="O15" s="41"/>
      <c r="P15" s="41"/>
      <c r="Q15" s="41"/>
      <c r="R15" s="41"/>
      <c r="S15" s="41"/>
      <c r="T15" s="72"/>
      <c r="U15" s="38"/>
      <c r="V15" s="38"/>
      <c r="W15" s="38"/>
      <c r="X15" s="38"/>
      <c r="Y15" s="38"/>
      <c r="Z15" s="38"/>
      <c r="AA15" s="38"/>
      <c r="AB15" s="38"/>
      <c r="AC15" s="38"/>
      <c r="AD15" s="38"/>
      <c r="AE15" s="38"/>
      <c r="AF15" s="38"/>
      <c r="AG15" s="38"/>
      <c r="AH15" s="38"/>
      <c r="AI15" s="38"/>
      <c r="AJ15" s="37"/>
      <c r="AK15" s="38"/>
      <c r="AL15" s="37"/>
      <c r="AM15" s="38"/>
      <c r="AN15" s="37"/>
      <c r="AO15" s="38"/>
      <c r="AP15" s="37"/>
      <c r="AQ15" s="38"/>
      <c r="AR15" s="37"/>
      <c r="AS15" s="38"/>
      <c r="AT15" s="37"/>
      <c r="AU15" s="38"/>
      <c r="AV15" s="37"/>
      <c r="AW15" s="38"/>
      <c r="AX15" s="37"/>
      <c r="AY15" s="38"/>
    </row>
    <row r="16" spans="1:51" ht="13.15" x14ac:dyDescent="0.4">
      <c r="A16" s="32" t="s">
        <v>30</v>
      </c>
      <c r="B16" s="84">
        <v>10885.4</v>
      </c>
      <c r="C16" s="85">
        <f t="shared" si="0"/>
        <v>4.5175661792239863</v>
      </c>
      <c r="D16" s="54"/>
      <c r="E16" s="54"/>
      <c r="F16" s="54"/>
      <c r="G16" s="54"/>
      <c r="H16" s="54"/>
      <c r="I16" s="54"/>
      <c r="J16" s="54"/>
      <c r="K16" s="41"/>
      <c r="L16" s="41"/>
      <c r="M16" s="41"/>
      <c r="N16" s="41"/>
      <c r="O16" s="41"/>
      <c r="P16" s="41"/>
      <c r="Q16" s="41"/>
      <c r="R16" s="41"/>
      <c r="S16" s="41"/>
      <c r="T16" s="72"/>
      <c r="U16" s="78"/>
      <c r="V16" s="77"/>
      <c r="W16" s="77"/>
      <c r="X16" s="77"/>
      <c r="Y16" s="78"/>
      <c r="Z16" s="38"/>
      <c r="AA16" s="38"/>
      <c r="AB16" s="38"/>
      <c r="AC16" s="38"/>
      <c r="AD16" s="38"/>
      <c r="AE16" s="38"/>
      <c r="AF16" s="38"/>
      <c r="AG16" s="38"/>
      <c r="AH16" s="38"/>
      <c r="AI16" s="38"/>
      <c r="AJ16" s="37"/>
      <c r="AK16" s="38"/>
      <c r="AL16" s="37"/>
      <c r="AM16" s="38"/>
      <c r="AN16" s="37"/>
      <c r="AO16" s="38"/>
      <c r="AP16" s="37"/>
      <c r="AQ16" s="38"/>
      <c r="AR16" s="37"/>
      <c r="AS16" s="38"/>
      <c r="AT16" s="37"/>
      <c r="AU16" s="38"/>
      <c r="AV16" s="37"/>
      <c r="AW16" s="38"/>
      <c r="AX16" s="37"/>
      <c r="AY16" s="38"/>
    </row>
    <row r="17" spans="1:51" ht="13.15" x14ac:dyDescent="0.4">
      <c r="A17" s="32" t="s">
        <v>31</v>
      </c>
      <c r="B17" s="84">
        <v>11701.8</v>
      </c>
      <c r="C17" s="85">
        <f t="shared" si="0"/>
        <v>7.4999540669153042</v>
      </c>
      <c r="D17" s="54"/>
      <c r="E17" s="54"/>
      <c r="F17" s="54"/>
      <c r="G17" s="54"/>
      <c r="H17" s="54"/>
      <c r="I17" s="54"/>
      <c r="J17" s="54"/>
      <c r="K17" s="41"/>
      <c r="L17" s="41"/>
      <c r="M17" s="41"/>
      <c r="N17" s="41"/>
      <c r="O17" s="41"/>
      <c r="P17" s="41"/>
      <c r="Q17" s="41"/>
      <c r="R17" s="41"/>
      <c r="S17" s="41"/>
      <c r="T17" s="72"/>
      <c r="U17" s="38"/>
      <c r="V17" s="38"/>
      <c r="W17" s="38"/>
      <c r="X17" s="38"/>
      <c r="Y17" s="38"/>
      <c r="Z17" s="38"/>
      <c r="AA17" s="38"/>
      <c r="AB17" s="38"/>
      <c r="AC17" s="38"/>
      <c r="AD17" s="38"/>
      <c r="AE17" s="38"/>
      <c r="AF17" s="38"/>
      <c r="AG17" s="38"/>
      <c r="AH17" s="38"/>
      <c r="AI17" s="38"/>
      <c r="AJ17" s="37"/>
      <c r="AK17" s="38"/>
      <c r="AL17" s="37"/>
      <c r="AM17" s="38"/>
      <c r="AN17" s="37"/>
      <c r="AO17" s="38"/>
      <c r="AP17" s="37"/>
      <c r="AQ17" s="38"/>
      <c r="AR17" s="37"/>
      <c r="AS17" s="38"/>
      <c r="AT17" s="37"/>
      <c r="AU17" s="38"/>
      <c r="AV17" s="37"/>
      <c r="AW17" s="38"/>
      <c r="AX17" s="37"/>
      <c r="AY17" s="38"/>
    </row>
    <row r="18" spans="1:51" ht="13.15" x14ac:dyDescent="0.4">
      <c r="A18" s="32" t="s">
        <v>32</v>
      </c>
      <c r="B18" s="84">
        <v>12862.9</v>
      </c>
      <c r="C18" s="85">
        <f t="shared" si="0"/>
        <v>9.9224051000700761</v>
      </c>
      <c r="D18" s="54"/>
      <c r="E18" s="54"/>
      <c r="F18" s="54"/>
      <c r="G18" s="54"/>
      <c r="H18" s="54"/>
      <c r="I18" s="54"/>
      <c r="J18" s="54"/>
      <c r="K18" s="41"/>
      <c r="L18" s="41"/>
      <c r="M18" s="41"/>
      <c r="N18" s="41"/>
      <c r="O18" s="41"/>
      <c r="P18" s="41"/>
      <c r="Q18" s="41"/>
      <c r="R18" s="41"/>
      <c r="S18" s="41"/>
      <c r="T18" s="39"/>
      <c r="V18" s="38"/>
      <c r="W18" s="38"/>
      <c r="X18" s="38"/>
      <c r="Y18" s="38"/>
      <c r="Z18" s="38"/>
      <c r="AA18" s="38"/>
      <c r="AB18" s="38"/>
      <c r="AC18" s="38"/>
      <c r="AD18" s="38"/>
      <c r="AE18" s="38"/>
      <c r="AF18" s="38"/>
      <c r="AG18" s="38"/>
      <c r="AH18" s="38"/>
      <c r="AI18" s="38"/>
      <c r="AJ18" s="37"/>
      <c r="AK18" s="38"/>
      <c r="AL18" s="37"/>
      <c r="AM18" s="38"/>
      <c r="AN18" s="37"/>
      <c r="AO18" s="38"/>
      <c r="AP18" s="37"/>
      <c r="AQ18" s="38"/>
      <c r="AR18" s="37"/>
      <c r="AS18" s="38"/>
      <c r="AT18" s="37"/>
      <c r="AU18" s="38"/>
      <c r="AV18" s="37"/>
      <c r="AW18" s="38"/>
      <c r="AX18" s="37"/>
      <c r="AY18" s="38"/>
    </row>
    <row r="19" spans="1:51" ht="13.15" x14ac:dyDescent="0.4">
      <c r="A19" s="32" t="s">
        <v>33</v>
      </c>
      <c r="B19" s="84">
        <v>12626.9</v>
      </c>
      <c r="C19" s="85">
        <f t="shared" si="0"/>
        <v>-1.8347340024411296</v>
      </c>
      <c r="D19" s="54"/>
      <c r="E19" s="54"/>
      <c r="F19" s="54"/>
      <c r="G19" s="54"/>
      <c r="H19" s="54"/>
      <c r="I19" s="54"/>
      <c r="J19" s="54"/>
      <c r="K19" s="41"/>
      <c r="L19" s="41"/>
      <c r="M19" s="41"/>
      <c r="N19" s="41"/>
      <c r="O19" s="41"/>
      <c r="P19" s="41"/>
      <c r="Q19" s="41"/>
      <c r="R19" s="41"/>
      <c r="S19" s="41"/>
      <c r="T19" s="39"/>
      <c r="V19" s="38"/>
      <c r="W19" s="38"/>
      <c r="X19" s="38"/>
      <c r="Y19" s="38"/>
      <c r="Z19" s="38"/>
      <c r="AA19" s="38"/>
      <c r="AB19" s="38"/>
      <c r="AC19" s="38"/>
      <c r="AD19" s="38"/>
      <c r="AE19" s="38"/>
      <c r="AF19" s="38"/>
      <c r="AG19" s="38"/>
      <c r="AH19" s="38"/>
      <c r="AI19" s="38"/>
      <c r="AJ19" s="37"/>
      <c r="AK19" s="38"/>
      <c r="AL19" s="37"/>
      <c r="AM19" s="38"/>
      <c r="AN19" s="37"/>
      <c r="AO19" s="38"/>
      <c r="AP19" s="37"/>
      <c r="AQ19" s="38"/>
      <c r="AR19" s="37"/>
      <c r="AS19" s="38"/>
      <c r="AT19" s="37"/>
      <c r="AU19" s="38"/>
      <c r="AV19" s="37"/>
      <c r="AW19" s="38"/>
      <c r="AX19" s="37"/>
      <c r="AY19" s="38"/>
    </row>
    <row r="20" spans="1:51" ht="13.15" x14ac:dyDescent="0.4">
      <c r="A20" s="32" t="s">
        <v>34</v>
      </c>
      <c r="B20" s="84">
        <v>13740.5</v>
      </c>
      <c r="C20" s="85">
        <f t="shared" si="0"/>
        <v>8.8192668034117627</v>
      </c>
      <c r="D20" s="54"/>
      <c r="E20" s="54"/>
      <c r="F20" s="54"/>
      <c r="G20" s="54"/>
      <c r="H20" s="54"/>
      <c r="I20" s="54"/>
      <c r="J20" s="54"/>
      <c r="K20" s="41"/>
      <c r="L20" s="41"/>
      <c r="M20" s="41"/>
      <c r="N20" s="41"/>
      <c r="O20" s="41"/>
      <c r="P20" s="41"/>
      <c r="Q20" s="41"/>
      <c r="R20" s="41"/>
      <c r="S20" s="41"/>
      <c r="T20" s="39"/>
      <c r="V20" s="38"/>
      <c r="W20" s="38"/>
      <c r="X20" s="38"/>
      <c r="Y20" s="38"/>
      <c r="Z20" s="38"/>
      <c r="AA20" s="38"/>
      <c r="AB20" s="38"/>
      <c r="AC20" s="38"/>
      <c r="AD20" s="38"/>
      <c r="AE20" s="38"/>
      <c r="AF20" s="38"/>
      <c r="AG20" s="38"/>
      <c r="AH20" s="38"/>
      <c r="AI20" s="38"/>
      <c r="AJ20" s="37"/>
      <c r="AK20" s="38"/>
      <c r="AL20" s="37"/>
      <c r="AM20" s="38"/>
      <c r="AN20" s="37"/>
      <c r="AO20" s="38"/>
      <c r="AP20" s="37"/>
      <c r="AQ20" s="38"/>
      <c r="AR20" s="37"/>
      <c r="AS20" s="38"/>
      <c r="AT20" s="37"/>
      <c r="AU20" s="38"/>
      <c r="AV20" s="37">
        <v>13495.3</v>
      </c>
      <c r="AW20" s="38">
        <v>6.8773808298157046</v>
      </c>
      <c r="AX20" s="37">
        <v>13273.7</v>
      </c>
      <c r="AY20" s="38">
        <v>5.1223974213781887</v>
      </c>
    </row>
    <row r="21" spans="1:51" ht="13.15" x14ac:dyDescent="0.4">
      <c r="A21" s="32" t="s">
        <v>35</v>
      </c>
      <c r="B21" s="84">
        <v>14857.5</v>
      </c>
      <c r="C21" s="85">
        <f t="shared" si="0"/>
        <v>8.1292529383937939</v>
      </c>
      <c r="D21" s="54"/>
      <c r="E21" s="54"/>
      <c r="F21" s="54"/>
      <c r="G21" s="54"/>
      <c r="H21" s="54"/>
      <c r="I21" s="54"/>
      <c r="J21" s="54"/>
      <c r="K21" s="41"/>
      <c r="L21" s="41"/>
      <c r="M21" s="41"/>
      <c r="N21" s="41"/>
      <c r="O21" s="41"/>
      <c r="P21" s="41"/>
      <c r="Q21" s="41"/>
      <c r="R21" s="41"/>
      <c r="S21" s="41"/>
      <c r="T21" s="39"/>
      <c r="V21" s="38"/>
      <c r="W21" s="38"/>
      <c r="X21" s="38"/>
      <c r="Y21" s="38"/>
      <c r="Z21" s="38"/>
      <c r="AA21" s="38"/>
      <c r="AB21" s="38"/>
      <c r="AC21" s="38"/>
      <c r="AD21" s="38"/>
      <c r="AE21" s="38"/>
      <c r="AF21" s="38"/>
      <c r="AG21" s="38"/>
      <c r="AH21" s="38"/>
      <c r="AI21" s="38"/>
      <c r="AJ21" s="37"/>
      <c r="AK21" s="38"/>
      <c r="AL21" s="37"/>
      <c r="AM21" s="38"/>
      <c r="AN21" s="37"/>
      <c r="AO21" s="38"/>
      <c r="AP21" s="37">
        <v>14877.3</v>
      </c>
      <c r="AQ21" s="38">
        <v>8.2733524980895812</v>
      </c>
      <c r="AR21" s="37">
        <v>14742.8</v>
      </c>
      <c r="AS21" s="38">
        <v>7.2944943779338356</v>
      </c>
      <c r="AT21" s="37">
        <v>14437.8</v>
      </c>
      <c r="AU21" s="38">
        <v>5.0747789381754504</v>
      </c>
      <c r="AV21" s="37">
        <v>14162.7</v>
      </c>
      <c r="AW21" s="38">
        <v>4.9454254444139867</v>
      </c>
      <c r="AX21" s="37">
        <v>13987.7</v>
      </c>
      <c r="AY21" s="38">
        <v>5.3790578361722741</v>
      </c>
    </row>
    <row r="22" spans="1:51" ht="13.15" x14ac:dyDescent="0.4">
      <c r="A22" s="32" t="s">
        <v>36</v>
      </c>
      <c r="B22" s="84">
        <v>15026.9</v>
      </c>
      <c r="C22" s="85">
        <f t="shared" si="0"/>
        <v>1.1401648998822012</v>
      </c>
      <c r="D22" s="54"/>
      <c r="E22" s="54"/>
      <c r="F22" s="54"/>
      <c r="G22" s="54"/>
      <c r="H22" s="54"/>
      <c r="I22" s="54"/>
      <c r="J22" s="54"/>
      <c r="K22" s="41"/>
      <c r="L22" s="41"/>
      <c r="M22" s="41"/>
      <c r="N22" s="41"/>
      <c r="O22" s="41"/>
      <c r="P22" s="41"/>
      <c r="Q22" s="41"/>
      <c r="R22" s="41"/>
      <c r="S22" s="41"/>
      <c r="T22" s="39"/>
      <c r="V22" s="38"/>
      <c r="W22" s="38"/>
      <c r="X22" s="38"/>
      <c r="Y22" s="38"/>
      <c r="Z22" s="38"/>
      <c r="AA22" s="38"/>
      <c r="AB22" s="38"/>
      <c r="AC22" s="38"/>
      <c r="AD22" s="38"/>
      <c r="AE22" s="38"/>
      <c r="AF22" s="38"/>
      <c r="AG22" s="38"/>
      <c r="AH22" s="38"/>
      <c r="AI22" s="38"/>
      <c r="AJ22" s="37"/>
      <c r="AK22" s="38"/>
      <c r="AL22" s="37">
        <v>14909.7</v>
      </c>
      <c r="AM22" s="38">
        <v>0.35133770822817212</v>
      </c>
      <c r="AN22" s="37">
        <v>15208.6</v>
      </c>
      <c r="AO22" s="38">
        <v>2.3631162712434817</v>
      </c>
      <c r="AP22" s="37">
        <v>15387.9</v>
      </c>
      <c r="AQ22" s="38">
        <v>3.4320743683329713</v>
      </c>
      <c r="AR22" s="37">
        <v>15242</v>
      </c>
      <c r="AS22" s="38">
        <v>3.3860596358900708</v>
      </c>
      <c r="AT22" s="37">
        <v>14915.3</v>
      </c>
      <c r="AU22" s="38">
        <v>3.3072905844380829</v>
      </c>
      <c r="AV22" s="37">
        <v>14611.7</v>
      </c>
      <c r="AW22" s="38">
        <v>3.1702994485514724</v>
      </c>
      <c r="AX22" s="37">
        <v>14439.4</v>
      </c>
      <c r="AY22" s="38">
        <v>3.2292657120184032</v>
      </c>
    </row>
    <row r="23" spans="1:51" ht="13.15" x14ac:dyDescent="0.4">
      <c r="A23" s="32" t="s">
        <v>37</v>
      </c>
      <c r="B23" s="84">
        <v>15530.7</v>
      </c>
      <c r="C23" s="85">
        <f t="shared" si="0"/>
        <v>3.3526542400628356</v>
      </c>
      <c r="D23" s="54"/>
      <c r="E23" s="54"/>
      <c r="F23" s="54"/>
      <c r="G23" s="54"/>
      <c r="H23" s="54"/>
      <c r="I23" s="54"/>
      <c r="J23" s="54"/>
      <c r="K23" s="41"/>
      <c r="L23" s="41"/>
      <c r="M23" s="41"/>
      <c r="N23" s="41"/>
      <c r="O23" s="41"/>
      <c r="P23" s="41"/>
      <c r="Q23" s="41"/>
      <c r="R23" s="41"/>
      <c r="S23" s="41"/>
      <c r="T23" s="39"/>
      <c r="V23" s="39"/>
      <c r="W23" s="38"/>
      <c r="X23" s="39"/>
      <c r="Y23" s="38"/>
      <c r="Z23" s="38"/>
      <c r="AA23" s="38"/>
      <c r="AB23" s="38"/>
      <c r="AC23" s="38"/>
      <c r="AD23" s="38"/>
      <c r="AE23" s="38"/>
      <c r="AF23" s="38"/>
      <c r="AG23" s="38"/>
      <c r="AH23" s="38">
        <v>15621.4</v>
      </c>
      <c r="AI23" s="38">
        <v>3.9562384789943339</v>
      </c>
      <c r="AJ23" s="37">
        <v>15612.2</v>
      </c>
      <c r="AK23" s="38">
        <v>3.8950149398744971</v>
      </c>
      <c r="AL23" s="37">
        <v>15782.8</v>
      </c>
      <c r="AM23" s="38">
        <v>5.8559193008578259</v>
      </c>
      <c r="AN23" s="37">
        <v>15974.3</v>
      </c>
      <c r="AO23" s="38">
        <v>5.0346514472074944</v>
      </c>
      <c r="AP23" s="37">
        <v>15986.5</v>
      </c>
      <c r="AQ23" s="38">
        <v>3.8900694701681227</v>
      </c>
      <c r="AR23" s="37">
        <v>15906.3</v>
      </c>
      <c r="AS23" s="38">
        <v>4.358351922319903</v>
      </c>
      <c r="AT23" s="37">
        <v>15649.4</v>
      </c>
      <c r="AU23" s="38">
        <v>4.9217917172299508</v>
      </c>
      <c r="AV23" s="37">
        <v>15444.6</v>
      </c>
      <c r="AW23" s="38">
        <v>5.700226530793806</v>
      </c>
      <c r="AX23" s="37">
        <v>14951</v>
      </c>
      <c r="AY23" s="38">
        <v>3.5430835076249778</v>
      </c>
    </row>
    <row r="24" spans="1:51" ht="13.15" x14ac:dyDescent="0.4">
      <c r="A24" s="32" t="s">
        <v>38</v>
      </c>
      <c r="B24" s="84">
        <v>16900.900000000001</v>
      </c>
      <c r="C24" s="85">
        <f t="shared" si="0"/>
        <v>8.8225257071477881</v>
      </c>
      <c r="D24" s="54"/>
      <c r="E24" s="54"/>
      <c r="F24" s="54"/>
      <c r="G24" s="54"/>
      <c r="H24" s="54"/>
      <c r="I24" s="54"/>
      <c r="J24" s="54"/>
      <c r="K24" s="41"/>
      <c r="L24" s="41"/>
      <c r="M24" s="41"/>
      <c r="N24" s="41"/>
      <c r="O24" s="41"/>
      <c r="P24" s="41"/>
      <c r="Q24" s="41"/>
      <c r="R24" s="41"/>
      <c r="S24" s="41"/>
      <c r="T24" s="39"/>
      <c r="V24" s="39"/>
      <c r="W24" s="38"/>
      <c r="X24" s="39"/>
      <c r="Y24" s="38"/>
      <c r="Z24" s="38"/>
      <c r="AA24" s="38"/>
      <c r="AB24" s="38"/>
      <c r="AC24" s="38"/>
      <c r="AD24" s="38">
        <v>16857.5</v>
      </c>
      <c r="AE24" s="38">
        <v>8.5430791915367621</v>
      </c>
      <c r="AF24" s="38">
        <v>16495.400000000001</v>
      </c>
      <c r="AG24" s="38">
        <v>6.2115680555287378</v>
      </c>
      <c r="AH24" s="38">
        <v>16454.400000000001</v>
      </c>
      <c r="AI24" s="38">
        <v>5.3324285915475</v>
      </c>
      <c r="AJ24" s="37">
        <v>16379.3</v>
      </c>
      <c r="AK24" s="38">
        <v>4.9134651106186089</v>
      </c>
      <c r="AL24" s="37">
        <v>16585.3</v>
      </c>
      <c r="AM24" s="38">
        <v>5.0846491116911974</v>
      </c>
      <c r="AN24" s="37">
        <v>16693.099999999999</v>
      </c>
      <c r="AO24" s="38">
        <v>4.4997276875982095</v>
      </c>
      <c r="AP24" s="37">
        <v>16669.400000000001</v>
      </c>
      <c r="AQ24" s="38">
        <v>4.2717292715728883</v>
      </c>
      <c r="AR24" s="37">
        <v>16681.8</v>
      </c>
      <c r="AS24" s="38">
        <v>4.8754267177156141</v>
      </c>
      <c r="AT24" s="37">
        <v>16484.900000000001</v>
      </c>
      <c r="AU24" s="38">
        <v>5.3388628318018716</v>
      </c>
      <c r="AV24" s="37"/>
      <c r="AW24" s="38"/>
      <c r="AX24" s="37"/>
      <c r="AY24" s="38"/>
    </row>
    <row r="25" spans="1:51" ht="13.15" x14ac:dyDescent="0.4">
      <c r="A25" s="32" t="s">
        <v>39</v>
      </c>
      <c r="B25" s="84">
        <v>18338.7</v>
      </c>
      <c r="C25" s="85">
        <f t="shared" si="0"/>
        <v>8.5072392594477186</v>
      </c>
      <c r="D25" s="54"/>
      <c r="E25" s="54"/>
      <c r="F25" s="54"/>
      <c r="G25" s="54"/>
      <c r="H25" s="54"/>
      <c r="I25" s="54"/>
      <c r="J25" s="54"/>
      <c r="K25" s="41"/>
      <c r="L25" s="41"/>
      <c r="M25" s="41"/>
      <c r="N25" s="41"/>
      <c r="O25" s="41"/>
      <c r="P25" s="41"/>
      <c r="Q25" s="41"/>
      <c r="R25" s="41"/>
      <c r="S25" s="41"/>
      <c r="T25" s="39"/>
      <c r="V25" s="39"/>
      <c r="W25" s="38"/>
      <c r="X25" s="39"/>
      <c r="Y25" s="38"/>
      <c r="Z25" s="38"/>
      <c r="AA25" s="38"/>
      <c r="AB25" s="38">
        <v>17912.5</v>
      </c>
      <c r="AC25" s="38">
        <v>5.9853584120000001</v>
      </c>
      <c r="AD25" s="38">
        <v>18067.5</v>
      </c>
      <c r="AE25" s="38">
        <v>7.1778140293637938</v>
      </c>
      <c r="AF25" s="38">
        <v>17641</v>
      </c>
      <c r="AG25" s="38">
        <v>6.9449664755022456</v>
      </c>
      <c r="AH25" s="38">
        <v>17514.5</v>
      </c>
      <c r="AI25" s="38">
        <v>6.4426536367172105</v>
      </c>
      <c r="AJ25" s="37">
        <v>17360.099999999999</v>
      </c>
      <c r="AK25" s="38">
        <v>5.9880458871868658</v>
      </c>
      <c r="AL25" s="37">
        <v>17611.099999999999</v>
      </c>
      <c r="AM25" s="38">
        <v>6.1849951463042618</v>
      </c>
      <c r="AN25" s="37">
        <v>17577</v>
      </c>
      <c r="AO25" s="38">
        <v>5.2950021266271685</v>
      </c>
      <c r="AP25" s="37">
        <v>17520.2</v>
      </c>
      <c r="AQ25" s="38">
        <v>5.1039629500761796</v>
      </c>
      <c r="AR25" s="37"/>
      <c r="AS25" s="38"/>
      <c r="AT25" s="37"/>
      <c r="AU25" s="38"/>
      <c r="AV25" s="37"/>
      <c r="AW25" s="38"/>
      <c r="AX25" s="37"/>
      <c r="AY25" s="38"/>
    </row>
    <row r="26" spans="1:51" ht="13.15" x14ac:dyDescent="0.4">
      <c r="A26" s="32" t="s">
        <v>40</v>
      </c>
      <c r="B26" s="84">
        <v>19895.8</v>
      </c>
      <c r="C26" s="85">
        <f t="shared" si="0"/>
        <v>8.4907872422799855</v>
      </c>
      <c r="D26" s="54"/>
      <c r="E26" s="54"/>
      <c r="F26" s="54"/>
      <c r="G26" s="54"/>
      <c r="H26" s="54"/>
      <c r="I26" s="54"/>
      <c r="J26" s="54"/>
      <c r="K26" s="41"/>
      <c r="L26" s="41"/>
      <c r="M26" s="41"/>
      <c r="N26" s="41"/>
      <c r="O26" s="41"/>
      <c r="P26" s="41"/>
      <c r="Q26" s="41"/>
      <c r="R26" s="41"/>
      <c r="S26" s="41"/>
      <c r="T26" s="38"/>
      <c r="V26" s="38">
        <v>20078.8</v>
      </c>
      <c r="W26" s="38">
        <v>9.4886769509288982</v>
      </c>
      <c r="X26" s="39">
        <v>19435.599999999999</v>
      </c>
      <c r="Y26" s="38">
        <v>5.9813400077431744</v>
      </c>
      <c r="Z26" s="38">
        <v>19024.5</v>
      </c>
      <c r="AA26" s="38">
        <v>3.7396325802810493</v>
      </c>
      <c r="AB26" s="38">
        <v>18692.3</v>
      </c>
      <c r="AC26" s="38">
        <v>4.3534972420000004</v>
      </c>
      <c r="AD26" s="38">
        <v>18845.400000000001</v>
      </c>
      <c r="AE26" s="38">
        <v>4.3055209630552094</v>
      </c>
      <c r="AF26" s="38">
        <v>18402.900000000001</v>
      </c>
      <c r="AG26" s="38">
        <v>4.3189161612153582</v>
      </c>
      <c r="AH26" s="38">
        <v>18299.400000000001</v>
      </c>
      <c r="AI26" s="38">
        <v>4.4814296725570246</v>
      </c>
      <c r="AJ26" s="37">
        <v>18093.8</v>
      </c>
      <c r="AK26" s="38">
        <v>4.2263581430982633</v>
      </c>
      <c r="AL26" s="37">
        <v>18472.900000000001</v>
      </c>
      <c r="AM26" s="38">
        <v>4.8935046646717328</v>
      </c>
      <c r="AN26" s="37"/>
      <c r="AO26" s="38"/>
      <c r="AP26" s="37"/>
      <c r="AQ26" s="38"/>
      <c r="AR26" s="37"/>
      <c r="AS26" s="38"/>
      <c r="AT26" s="37"/>
      <c r="AU26" s="38"/>
      <c r="AV26" s="37"/>
      <c r="AW26" s="38"/>
      <c r="AX26" s="37"/>
      <c r="AY26" s="38"/>
    </row>
    <row r="27" spans="1:51" ht="13.15" x14ac:dyDescent="0.4">
      <c r="A27" s="40" t="s">
        <v>41</v>
      </c>
      <c r="B27" s="39">
        <v>22272.199361460003</v>
      </c>
      <c r="C27" s="85">
        <f>100*(B27/B26-1)</f>
        <v>11.944226225937161</v>
      </c>
      <c r="D27" s="54"/>
      <c r="E27" s="54"/>
      <c r="F27" s="54"/>
      <c r="G27" s="54"/>
      <c r="H27" s="54"/>
      <c r="I27" s="54"/>
      <c r="J27" s="54"/>
      <c r="K27" s="41"/>
      <c r="L27" s="76"/>
      <c r="M27" s="41"/>
      <c r="N27" s="76"/>
      <c r="O27" s="41"/>
      <c r="P27" s="76"/>
      <c r="Q27" s="41"/>
      <c r="R27" s="76">
        <v>22189.081740030004</v>
      </c>
      <c r="S27" s="41">
        <v>11.52646156490318</v>
      </c>
      <c r="T27" s="38">
        <v>21631.4</v>
      </c>
      <c r="U27" s="34">
        <v>8.6999999999999993</v>
      </c>
      <c r="V27" s="38">
        <v>21594.1</v>
      </c>
      <c r="W27" s="38">
        <v>7.5467657429726831</v>
      </c>
      <c r="X27" s="39">
        <v>20025.400000000001</v>
      </c>
      <c r="Y27" s="38">
        <v>3.0346374693860811</v>
      </c>
      <c r="Z27" s="38">
        <v>19804.5</v>
      </c>
      <c r="AA27" s="38">
        <v>4.0999763462903127</v>
      </c>
      <c r="AB27" s="38">
        <v>19662.599999999999</v>
      </c>
      <c r="AC27" s="38">
        <v>5.1907177180000001</v>
      </c>
      <c r="AD27" s="38">
        <v>19754.099999999999</v>
      </c>
      <c r="AE27" s="38">
        <v>4.8218663440414922</v>
      </c>
      <c r="AF27" s="38">
        <v>19340.900000000001</v>
      </c>
      <c r="AG27" s="38">
        <v>5.0970227518488898</v>
      </c>
      <c r="AH27" s="38">
        <v>19262</v>
      </c>
      <c r="AI27" s="38">
        <v>5.2602817578718319</v>
      </c>
      <c r="AJ27" s="38"/>
      <c r="AK27" s="38"/>
      <c r="AL27" s="38"/>
      <c r="AM27" s="38"/>
      <c r="AN27" s="38"/>
      <c r="AO27" s="38"/>
      <c r="AP27" s="38"/>
      <c r="AQ27" s="38"/>
      <c r="AR27" s="38"/>
      <c r="AS27" s="38"/>
      <c r="AT27" s="38"/>
      <c r="AU27" s="38"/>
      <c r="AV27" s="38"/>
      <c r="AW27" s="38"/>
      <c r="AX27" s="38"/>
      <c r="AY27" s="38"/>
    </row>
    <row r="28" spans="1:51" ht="13.15" x14ac:dyDescent="0.4">
      <c r="A28" s="42" t="s">
        <v>42</v>
      </c>
      <c r="B28" s="39">
        <v>22929.064664980004</v>
      </c>
      <c r="C28" s="85">
        <f>100*(B28/B27-1)</f>
        <v>2.9492610624554993</v>
      </c>
      <c r="D28" s="54"/>
      <c r="E28" s="54"/>
      <c r="F28" s="54"/>
      <c r="G28" s="54"/>
      <c r="H28" s="54"/>
      <c r="I28" s="54"/>
      <c r="J28" s="54"/>
      <c r="K28" s="41"/>
      <c r="L28" s="79"/>
      <c r="M28" s="41"/>
      <c r="N28" s="79">
        <v>22445.771382949999</v>
      </c>
      <c r="O28" s="41">
        <v>0.77932142521297543</v>
      </c>
      <c r="P28" s="79">
        <v>22174.537414580001</v>
      </c>
      <c r="Q28" s="41">
        <v>-0.43849260369409615</v>
      </c>
      <c r="R28" s="79">
        <v>21827.03559634</v>
      </c>
      <c r="S28" s="41">
        <v>-1.6316409481554106</v>
      </c>
      <c r="T28" s="38">
        <v>21488.9</v>
      </c>
      <c r="U28" s="34">
        <v>-0.7</v>
      </c>
      <c r="V28" s="38">
        <v>21292</v>
      </c>
      <c r="W28" s="38">
        <v>-1.3989932435248487</v>
      </c>
      <c r="X28" s="39">
        <v>20547</v>
      </c>
      <c r="Y28" s="38">
        <v>2.6046920411077812</v>
      </c>
      <c r="Z28" s="38">
        <v>20402.8</v>
      </c>
      <c r="AA28" s="38">
        <v>3.0210305738594734</v>
      </c>
      <c r="AB28" s="38">
        <v>20487.599999999999</v>
      </c>
      <c r="AC28" s="38">
        <v>4.1960395769999996</v>
      </c>
      <c r="AD28" s="38">
        <v>20583</v>
      </c>
      <c r="AE28" s="38">
        <v>4.1960909380837519</v>
      </c>
      <c r="AF28" s="38"/>
      <c r="AG28" s="38"/>
      <c r="AH28" s="38"/>
      <c r="AI28" s="38"/>
      <c r="AJ28" s="38"/>
      <c r="AK28" s="38"/>
      <c r="AL28" s="38"/>
      <c r="AM28" s="38"/>
      <c r="AN28" s="38"/>
      <c r="AO28" s="38"/>
      <c r="AP28" s="38"/>
      <c r="AQ28" s="38"/>
      <c r="AR28" s="38"/>
      <c r="AS28" s="38"/>
      <c r="AT28" s="38"/>
      <c r="AU28" s="38"/>
      <c r="AV28" s="38"/>
      <c r="AW28" s="38"/>
      <c r="AX28" s="38"/>
      <c r="AY28" s="38"/>
    </row>
    <row r="29" spans="1:51" ht="13.15" x14ac:dyDescent="0.4">
      <c r="A29" s="42" t="s">
        <v>43</v>
      </c>
      <c r="B29" s="39">
        <v>23585.200000000001</v>
      </c>
      <c r="C29" s="85">
        <f>100*(B29/B28-1)</f>
        <v>2.8615878781227622</v>
      </c>
      <c r="D29" s="54"/>
      <c r="E29" s="54"/>
      <c r="F29" s="54"/>
      <c r="G29" s="54"/>
      <c r="H29" s="54"/>
      <c r="I29" s="54"/>
      <c r="J29" s="86">
        <v>23813.742143513729</v>
      </c>
      <c r="K29" s="41">
        <v>3.8582903077091668</v>
      </c>
      <c r="L29" s="79">
        <v>24091.695172129999</v>
      </c>
      <c r="M29" s="41">
        <v>5.0705535709256537</v>
      </c>
      <c r="N29" s="79">
        <v>24080.5859002</v>
      </c>
      <c r="O29" s="41">
        <v>7.2833964552085684</v>
      </c>
      <c r="P29" s="79">
        <v>23803.87046826</v>
      </c>
      <c r="Q29" s="41">
        <v>7.3477656972843919</v>
      </c>
      <c r="R29" s="79">
        <v>23163.378278829998</v>
      </c>
      <c r="S29" s="41">
        <v>6.1224194948125588</v>
      </c>
      <c r="T29" s="38">
        <v>22669.7</v>
      </c>
      <c r="U29" s="34">
        <v>5.5</v>
      </c>
      <c r="V29" s="38">
        <v>22467.599999999999</v>
      </c>
      <c r="W29" s="38">
        <v>5.5213225624647588</v>
      </c>
      <c r="X29" s="39">
        <v>21442.2</v>
      </c>
      <c r="Y29" s="38">
        <v>4.3568404146590689</v>
      </c>
      <c r="Z29" s="38">
        <v>21339.599999999999</v>
      </c>
      <c r="AA29" s="38">
        <v>4.5915266532044585</v>
      </c>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row>
    <row r="30" spans="1:51" ht="13.15" x14ac:dyDescent="0.4">
      <c r="A30" s="42" t="s">
        <v>64</v>
      </c>
      <c r="B30" s="39">
        <v>23166.9</v>
      </c>
      <c r="C30" s="85">
        <f>100*(B30/B29-1)</f>
        <v>-1.7735698658480681</v>
      </c>
      <c r="D30" s="54"/>
      <c r="E30" s="54"/>
      <c r="F30" s="54"/>
      <c r="G30" s="54"/>
      <c r="H30" s="86">
        <v>24381.556776805119</v>
      </c>
      <c r="I30" s="54">
        <f>(H30/B29-1)*100</f>
        <v>3.3765105948014851</v>
      </c>
      <c r="J30" s="86">
        <v>24327.720271533861</v>
      </c>
      <c r="K30" s="41">
        <v>2.1583257470524364</v>
      </c>
      <c r="L30" s="79">
        <v>25050.036839140001</v>
      </c>
      <c r="M30" s="41">
        <v>3.9778922162299324</v>
      </c>
      <c r="N30" s="79">
        <v>25244.877765770001</v>
      </c>
      <c r="O30" s="41">
        <v>4.834981467624222</v>
      </c>
      <c r="P30" s="79">
        <v>24935.142231649999</v>
      </c>
      <c r="Q30" s="41">
        <v>4.7524698342583882</v>
      </c>
      <c r="R30" s="79">
        <v>24474.99040509</v>
      </c>
      <c r="S30" s="41">
        <v>5.6624388311213636</v>
      </c>
      <c r="T30" s="38">
        <v>23553.200000000001</v>
      </c>
      <c r="U30" s="34">
        <v>3.9</v>
      </c>
      <c r="V30" s="38">
        <v>23354.2</v>
      </c>
      <c r="W30" s="38">
        <v>3.9461268671331151</v>
      </c>
    </row>
    <row r="31" spans="1:51" ht="13.15" x14ac:dyDescent="0.4">
      <c r="A31" s="42" t="s">
        <v>69</v>
      </c>
      <c r="B31" s="80"/>
      <c r="C31" s="85"/>
      <c r="D31" s="90">
        <v>23468.04079988</v>
      </c>
      <c r="E31" s="54">
        <f>(D31/B30-1)*100</f>
        <v>1.2998752525370083</v>
      </c>
      <c r="F31" s="90">
        <v>20928.057556690001</v>
      </c>
      <c r="G31" s="92">
        <f>(F31/B30-1)*100</f>
        <v>-9.6639707656613556</v>
      </c>
      <c r="H31" s="87">
        <v>25426.587711608419</v>
      </c>
      <c r="I31" s="54">
        <f>(H31/H30-1)*100</f>
        <v>4.2861534411841484</v>
      </c>
      <c r="J31" s="87">
        <v>25303.439790574823</v>
      </c>
      <c r="K31" s="41">
        <v>4.0107314131799798</v>
      </c>
      <c r="L31" s="76">
        <v>25836.16998649</v>
      </c>
      <c r="M31" s="41">
        <v>3.1382514620564876</v>
      </c>
      <c r="N31" s="76">
        <v>26073.794743220002</v>
      </c>
      <c r="O31" s="41">
        <v>3.2835056091019998</v>
      </c>
      <c r="P31" s="76">
        <v>25787.01764038</v>
      </c>
      <c r="Q31" s="41">
        <v>3.4163647466534997</v>
      </c>
      <c r="R31" s="76">
        <v>25629.383928269999</v>
      </c>
      <c r="S31" s="41">
        <v>4.7166250285431088</v>
      </c>
      <c r="T31" s="38"/>
      <c r="U31" s="34"/>
      <c r="V31" s="38"/>
      <c r="W31" s="38"/>
    </row>
    <row r="32" spans="1:51" ht="13.15" x14ac:dyDescent="0.4">
      <c r="A32" s="42" t="s">
        <v>71</v>
      </c>
      <c r="B32" s="80"/>
      <c r="C32" s="85"/>
      <c r="D32" s="90">
        <v>26576.86392303</v>
      </c>
      <c r="E32" s="54">
        <f>(D32/D31-1)*100</f>
        <v>13.247050103841197</v>
      </c>
      <c r="F32" s="90">
        <v>23699.639195650001</v>
      </c>
      <c r="G32" s="92">
        <f>(F32/F31-1)*100</f>
        <v>13.243377372469144</v>
      </c>
      <c r="H32" s="87">
        <v>26790.801121997967</v>
      </c>
      <c r="I32" s="54">
        <f t="shared" ref="I32:I33" si="1">(H32/H31-1)*100</f>
        <v>5.3653027526250341</v>
      </c>
      <c r="J32" s="87">
        <v>26619.691403520854</v>
      </c>
      <c r="K32" s="41">
        <v>5.2018682986979314</v>
      </c>
      <c r="L32" s="76">
        <v>27115.559337660001</v>
      </c>
      <c r="M32" s="41">
        <v>4.9519311563556414</v>
      </c>
      <c r="N32" s="76">
        <v>27482.679058200003</v>
      </c>
      <c r="O32" s="41">
        <v>5.4034494359374241</v>
      </c>
      <c r="P32" s="76"/>
      <c r="Q32" s="41"/>
      <c r="R32" s="76"/>
      <c r="S32" s="41"/>
      <c r="T32" s="38"/>
      <c r="U32" s="34"/>
      <c r="V32" s="38"/>
      <c r="W32" s="38"/>
    </row>
    <row r="33" spans="1:51" s="40" customFormat="1" ht="13.15" x14ac:dyDescent="0.4">
      <c r="A33" s="42" t="s">
        <v>75</v>
      </c>
      <c r="B33" s="80"/>
      <c r="C33" s="85"/>
      <c r="D33" s="90">
        <v>29058.03826071</v>
      </c>
      <c r="E33" s="54">
        <f t="shared" ref="E33:E35" si="2">(D33/D32-1)*100</f>
        <v>9.335843178735459</v>
      </c>
      <c r="F33" s="90">
        <v>26021.35391582</v>
      </c>
      <c r="G33" s="92">
        <f t="shared" ref="G33" si="3">(F33/F32-1)*100</f>
        <v>9.7964137808314931</v>
      </c>
      <c r="H33" s="87">
        <v>28355.948257092245</v>
      </c>
      <c r="I33" s="54">
        <f t="shared" si="1"/>
        <v>5.8421065050165089</v>
      </c>
      <c r="J33" s="87">
        <v>28139.82351718676</v>
      </c>
      <c r="K33" s="41">
        <v>5.7105549821093904</v>
      </c>
      <c r="L33" s="76"/>
      <c r="M33" s="41"/>
      <c r="N33" s="76"/>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row>
    <row r="34" spans="1:51" s="40" customFormat="1" ht="13.15" x14ac:dyDescent="0.4">
      <c r="A34" s="42" t="s">
        <v>77</v>
      </c>
      <c r="B34" s="80"/>
      <c r="C34" s="85"/>
      <c r="D34" s="90">
        <v>31097.44303206</v>
      </c>
      <c r="E34" s="54">
        <f t="shared" si="2"/>
        <v>7.0183842179997624</v>
      </c>
      <c r="F34" s="90">
        <v>27565.136094319998</v>
      </c>
      <c r="G34" s="92">
        <f>(F34/F33-1)*100</f>
        <v>5.9327511684987178</v>
      </c>
      <c r="H34" s="87"/>
      <c r="I34" s="54"/>
      <c r="J34" s="87"/>
      <c r="K34" s="41"/>
      <c r="L34" s="76"/>
      <c r="M34" s="41"/>
      <c r="N34" s="76"/>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row>
    <row r="35" spans="1:51" ht="14.25" customHeight="1" thickBot="1" x14ac:dyDescent="0.45">
      <c r="A35" s="43" t="s">
        <v>84</v>
      </c>
      <c r="B35" s="58"/>
      <c r="C35" s="65"/>
      <c r="D35" s="91">
        <v>32429.35519133</v>
      </c>
      <c r="E35" s="97">
        <f t="shared" si="2"/>
        <v>4.2830278936337729</v>
      </c>
      <c r="F35" s="89"/>
      <c r="G35" s="93"/>
      <c r="H35" s="82"/>
      <c r="I35" s="82"/>
      <c r="J35" s="82"/>
      <c r="K35" s="82"/>
      <c r="L35" s="58"/>
      <c r="M35" s="82"/>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row>
    <row r="36" spans="1:51" ht="13.15" x14ac:dyDescent="0.4">
      <c r="B36" s="13" t="s">
        <v>44</v>
      </c>
      <c r="C36" s="27"/>
      <c r="D36" s="27"/>
      <c r="E36" s="27"/>
      <c r="F36" s="27"/>
      <c r="G36" s="27"/>
      <c r="H36" s="27"/>
      <c r="I36" s="27"/>
      <c r="J36" s="27"/>
      <c r="K36" s="27"/>
      <c r="L36" s="27"/>
      <c r="M36" s="27"/>
      <c r="N36" s="27"/>
      <c r="O36" s="27"/>
      <c r="P36" s="27"/>
      <c r="Q36" s="27"/>
      <c r="R36" s="27"/>
      <c r="S36" s="27"/>
      <c r="T36" s="27"/>
      <c r="U36" s="27"/>
      <c r="V36" s="27"/>
      <c r="W36" s="14"/>
      <c r="X36" s="27"/>
      <c r="Y36" s="14"/>
      <c r="Z36" s="27"/>
      <c r="AA36" s="14"/>
      <c r="AB36" s="14"/>
      <c r="AC36" s="14"/>
      <c r="AD36" s="14"/>
      <c r="AE36" s="27"/>
      <c r="AF36" s="27"/>
      <c r="AG36" s="27"/>
      <c r="AH36" s="27"/>
      <c r="AI36" s="27"/>
      <c r="AJ36" s="13"/>
      <c r="AK36" s="27"/>
      <c r="AL36" s="13"/>
      <c r="AM36" s="27"/>
      <c r="AN36" s="13"/>
      <c r="AO36" s="27"/>
      <c r="AP36" s="13"/>
      <c r="AQ36" s="27"/>
      <c r="AR36" s="13"/>
      <c r="AS36" s="27"/>
      <c r="AT36" s="13"/>
      <c r="AU36" s="27"/>
      <c r="AV36" s="13"/>
      <c r="AW36" s="27"/>
      <c r="AX36" s="13"/>
      <c r="AY36" s="27"/>
    </row>
    <row r="37" spans="1:51" ht="13.15" x14ac:dyDescent="0.4">
      <c r="B37" s="44"/>
      <c r="C37" s="45"/>
      <c r="D37" s="45"/>
      <c r="E37" s="45"/>
      <c r="F37" s="45"/>
      <c r="G37" s="45"/>
      <c r="H37" s="45"/>
      <c r="I37" s="45"/>
      <c r="J37" s="45"/>
      <c r="K37" s="45"/>
      <c r="L37" s="45"/>
      <c r="M37" s="45"/>
      <c r="N37" s="45"/>
      <c r="O37" s="45"/>
      <c r="P37" s="45"/>
      <c r="Q37" s="45"/>
      <c r="R37" s="45"/>
      <c r="S37" s="45"/>
      <c r="T37" s="45"/>
      <c r="U37" s="45"/>
      <c r="V37" s="45"/>
      <c r="W37" s="49"/>
      <c r="X37" s="45"/>
      <c r="Y37" s="49"/>
      <c r="Z37" s="45"/>
      <c r="AA37" s="49"/>
      <c r="AB37" s="49"/>
      <c r="AC37" s="49"/>
      <c r="AD37" s="49"/>
      <c r="AE37" s="45"/>
      <c r="AF37" s="45"/>
      <c r="AG37" s="45"/>
      <c r="AH37" s="45"/>
      <c r="AI37" s="45"/>
      <c r="AJ37" s="44"/>
      <c r="AK37" s="45"/>
      <c r="AL37" s="44"/>
      <c r="AM37" s="45"/>
      <c r="AN37" s="44"/>
      <c r="AO37" s="45"/>
      <c r="AP37" s="44"/>
      <c r="AQ37" s="45"/>
      <c r="AR37" s="44"/>
      <c r="AS37" s="45"/>
      <c r="AT37" s="44"/>
      <c r="AU37" s="45"/>
      <c r="AV37" s="44"/>
      <c r="AW37" s="45"/>
      <c r="AX37" s="44"/>
      <c r="AY37" s="45"/>
    </row>
    <row r="38" spans="1:51" ht="13.15" x14ac:dyDescent="0.4">
      <c r="B38" s="46"/>
      <c r="AJ38" s="32"/>
      <c r="AL38" s="32"/>
      <c r="AN38" s="32"/>
      <c r="AP38" s="32"/>
      <c r="AR38" s="32"/>
      <c r="AT38" s="32"/>
      <c r="AV38" s="32"/>
      <c r="AX38" s="32"/>
    </row>
    <row r="39" spans="1:51" ht="13.15" x14ac:dyDescent="0.4">
      <c r="B39" s="35"/>
      <c r="AJ39" s="32"/>
      <c r="AL39" s="32"/>
      <c r="AN39" s="32"/>
      <c r="AP39" s="32"/>
      <c r="AR39" s="32"/>
      <c r="AT39" s="32"/>
      <c r="AV39" s="32"/>
      <c r="AX39" s="32"/>
    </row>
    <row r="40" spans="1:51" ht="13.15" x14ac:dyDescent="0.4">
      <c r="B40" s="35"/>
      <c r="AJ40" s="32"/>
      <c r="AL40" s="32"/>
      <c r="AN40" s="32"/>
      <c r="AP40" s="32"/>
      <c r="AR40" s="32"/>
      <c r="AT40" s="32"/>
      <c r="AV40" s="32"/>
      <c r="AX40" s="32"/>
    </row>
    <row r="41" spans="1:51" ht="13.15" x14ac:dyDescent="0.4">
      <c r="B41" s="35"/>
      <c r="AJ41" s="32"/>
      <c r="AL41" s="32"/>
      <c r="AN41" s="32"/>
      <c r="AP41" s="32"/>
      <c r="AR41" s="32"/>
      <c r="AT41" s="32"/>
      <c r="AV41" s="32"/>
      <c r="AX41" s="32"/>
    </row>
    <row r="42" spans="1:51" ht="13.15" hidden="1" x14ac:dyDescent="0.4">
      <c r="B42" s="35"/>
      <c r="L42" s="32"/>
      <c r="P42" s="32"/>
      <c r="Q42" s="32"/>
      <c r="AJ42" s="32"/>
      <c r="AL42" s="32"/>
      <c r="AN42" s="32"/>
      <c r="AP42" s="32"/>
      <c r="AR42" s="32"/>
      <c r="AT42" s="32"/>
      <c r="AV42" s="32"/>
      <c r="AX42" s="32"/>
    </row>
    <row r="43" spans="1:51" ht="13.15" hidden="1" x14ac:dyDescent="0.4">
      <c r="C43" s="32"/>
      <c r="D43" s="32"/>
      <c r="E43" s="32"/>
      <c r="F43" s="32"/>
      <c r="G43" s="32"/>
      <c r="H43" s="32"/>
      <c r="I43" s="32"/>
      <c r="J43" s="32"/>
      <c r="K43" s="32"/>
      <c r="L43" s="32"/>
      <c r="M43" s="32"/>
      <c r="N43" s="32"/>
      <c r="O43" s="32"/>
      <c r="P43" s="32"/>
      <c r="Q43" s="32"/>
      <c r="R43" s="32"/>
      <c r="S43" s="32"/>
      <c r="AJ43" s="32"/>
      <c r="AL43" s="32"/>
      <c r="AN43" s="32"/>
      <c r="AP43" s="32"/>
      <c r="AR43" s="32"/>
      <c r="AT43" s="32"/>
      <c r="AV43" s="32"/>
      <c r="AX43" s="32"/>
    </row>
    <row r="44" spans="1:51" ht="13.15" hidden="1" x14ac:dyDescent="0.4">
      <c r="C44" s="32"/>
      <c r="D44" s="32"/>
      <c r="E44" s="32"/>
      <c r="F44" s="32"/>
      <c r="G44" s="32"/>
      <c r="H44" s="32"/>
      <c r="I44" s="32"/>
      <c r="J44" s="32"/>
      <c r="K44" s="32"/>
      <c r="L44" s="32"/>
      <c r="M44" s="32"/>
      <c r="N44" s="32"/>
      <c r="O44" s="32"/>
      <c r="P44" s="32"/>
      <c r="Q44" s="32"/>
      <c r="R44" s="32"/>
      <c r="S44" s="32"/>
      <c r="AJ44" s="32"/>
      <c r="AL44" s="32"/>
      <c r="AN44" s="32"/>
      <c r="AP44" s="32"/>
      <c r="AR44" s="32"/>
      <c r="AT44" s="32"/>
      <c r="AV44" s="32"/>
      <c r="AX44" s="32"/>
    </row>
    <row r="45" spans="1:51" ht="13.15" hidden="1" x14ac:dyDescent="0.4">
      <c r="C45" s="32"/>
      <c r="D45" s="32"/>
      <c r="E45" s="32"/>
      <c r="F45" s="32"/>
      <c r="G45" s="32"/>
      <c r="H45" s="32"/>
      <c r="I45" s="32"/>
      <c r="J45" s="32"/>
      <c r="K45" s="32"/>
      <c r="L45" s="32"/>
      <c r="M45" s="32"/>
      <c r="N45" s="32"/>
      <c r="O45" s="32"/>
      <c r="P45" s="32"/>
      <c r="Q45" s="32"/>
      <c r="R45" s="32"/>
      <c r="S45" s="32"/>
      <c r="AJ45" s="32"/>
      <c r="AL45" s="32"/>
      <c r="AN45" s="32"/>
      <c r="AP45" s="32"/>
      <c r="AR45" s="32"/>
      <c r="AT45" s="32"/>
      <c r="AV45" s="32"/>
      <c r="AX45" s="32"/>
    </row>
    <row r="46" spans="1:51" ht="13.15" hidden="1" x14ac:dyDescent="0.4">
      <c r="C46" s="32"/>
      <c r="D46" s="32"/>
      <c r="E46" s="32"/>
      <c r="F46" s="32"/>
      <c r="G46" s="32"/>
      <c r="H46" s="32"/>
      <c r="I46" s="32"/>
      <c r="J46" s="32"/>
      <c r="K46" s="32"/>
      <c r="L46" s="32"/>
      <c r="M46" s="32"/>
      <c r="N46" s="32"/>
      <c r="O46" s="32"/>
      <c r="P46" s="32"/>
      <c r="Q46" s="32"/>
      <c r="R46" s="32"/>
      <c r="S46" s="32"/>
      <c r="AJ46" s="32"/>
      <c r="AL46" s="32"/>
      <c r="AN46" s="32"/>
      <c r="AP46" s="32"/>
      <c r="AR46" s="32"/>
      <c r="AT46" s="32"/>
      <c r="AV46" s="32"/>
      <c r="AX46" s="32"/>
    </row>
    <row r="47" spans="1:51" ht="13.15" hidden="1" x14ac:dyDescent="0.4">
      <c r="C47" s="32"/>
      <c r="D47" s="32"/>
      <c r="E47" s="32"/>
      <c r="F47" s="32"/>
      <c r="G47" s="32"/>
      <c r="H47" s="32"/>
      <c r="I47" s="32"/>
      <c r="J47" s="32"/>
      <c r="K47" s="32"/>
      <c r="L47" s="32"/>
      <c r="M47" s="32"/>
      <c r="N47" s="32"/>
      <c r="O47" s="32"/>
      <c r="P47" s="32"/>
      <c r="Q47" s="32"/>
      <c r="R47" s="32"/>
      <c r="S47" s="32"/>
      <c r="AJ47" s="32"/>
      <c r="AL47" s="32"/>
      <c r="AN47" s="32"/>
      <c r="AP47" s="32"/>
      <c r="AR47" s="32"/>
      <c r="AT47" s="32"/>
      <c r="AV47" s="32"/>
      <c r="AX47" s="32"/>
    </row>
    <row r="48" spans="1:51" ht="13.15" hidden="1" x14ac:dyDescent="0.4">
      <c r="C48" s="32"/>
      <c r="D48" s="32"/>
      <c r="E48" s="32"/>
      <c r="F48" s="32"/>
      <c r="G48" s="32"/>
      <c r="H48" s="32"/>
      <c r="I48" s="32"/>
      <c r="J48" s="32"/>
      <c r="K48" s="32"/>
      <c r="L48" s="32"/>
      <c r="M48" s="32"/>
      <c r="N48" s="32"/>
      <c r="O48" s="32"/>
      <c r="P48" s="32"/>
      <c r="Q48" s="32"/>
      <c r="R48" s="32"/>
      <c r="S48" s="32"/>
      <c r="AJ48" s="32"/>
      <c r="AL48" s="32"/>
      <c r="AN48" s="32"/>
      <c r="AP48" s="32"/>
      <c r="AR48" s="32"/>
      <c r="AT48" s="32"/>
      <c r="AV48" s="32"/>
      <c r="AX48" s="32"/>
    </row>
    <row r="49" spans="2:50" ht="13.15" hidden="1" x14ac:dyDescent="0.4">
      <c r="C49" s="32"/>
      <c r="D49" s="32"/>
      <c r="E49" s="32"/>
      <c r="F49" s="32"/>
      <c r="G49" s="32"/>
      <c r="H49" s="32"/>
      <c r="I49" s="32"/>
      <c r="J49" s="32"/>
      <c r="K49" s="32"/>
      <c r="L49" s="32"/>
      <c r="M49" s="32"/>
      <c r="N49" s="32"/>
      <c r="O49" s="32"/>
      <c r="P49" s="32"/>
      <c r="Q49" s="32"/>
      <c r="R49" s="32"/>
      <c r="S49" s="32"/>
      <c r="AJ49" s="32"/>
      <c r="AL49" s="32"/>
      <c r="AN49" s="32"/>
      <c r="AP49" s="32"/>
      <c r="AR49" s="32"/>
      <c r="AT49" s="32"/>
      <c r="AV49" s="32"/>
      <c r="AX49" s="32"/>
    </row>
    <row r="50" spans="2:50" ht="13.15" hidden="1" x14ac:dyDescent="0.4">
      <c r="C50" s="32"/>
      <c r="D50" s="32"/>
      <c r="E50" s="32"/>
      <c r="F50" s="32"/>
      <c r="G50" s="32"/>
      <c r="H50" s="32"/>
      <c r="I50" s="32"/>
      <c r="J50" s="32"/>
      <c r="K50" s="32"/>
      <c r="L50" s="32"/>
      <c r="M50" s="32"/>
      <c r="N50" s="32"/>
      <c r="O50" s="32"/>
      <c r="P50" s="32"/>
      <c r="Q50" s="32"/>
      <c r="R50" s="32"/>
      <c r="S50" s="32"/>
      <c r="AJ50" s="32"/>
      <c r="AL50" s="32"/>
      <c r="AN50" s="32"/>
      <c r="AP50" s="32"/>
      <c r="AR50" s="32"/>
      <c r="AT50" s="32"/>
      <c r="AV50" s="32"/>
      <c r="AX50" s="32"/>
    </row>
    <row r="51" spans="2:50" ht="13.15" hidden="1" x14ac:dyDescent="0.4">
      <c r="C51" s="32"/>
      <c r="D51" s="32"/>
      <c r="E51" s="32"/>
      <c r="F51" s="32"/>
      <c r="G51" s="32"/>
      <c r="H51" s="32"/>
      <c r="I51" s="32"/>
      <c r="J51" s="32"/>
      <c r="K51" s="32"/>
      <c r="L51" s="32"/>
      <c r="M51" s="32"/>
      <c r="N51" s="32"/>
      <c r="O51" s="32"/>
      <c r="P51" s="32"/>
      <c r="Q51" s="32"/>
      <c r="R51" s="32"/>
      <c r="S51" s="32"/>
      <c r="AJ51" s="32"/>
      <c r="AL51" s="32"/>
      <c r="AN51" s="32"/>
      <c r="AP51" s="32"/>
      <c r="AR51" s="32"/>
      <c r="AT51" s="32"/>
      <c r="AV51" s="32"/>
      <c r="AX51" s="32"/>
    </row>
    <row r="52" spans="2:50" ht="13.15" hidden="1" x14ac:dyDescent="0.4">
      <c r="C52" s="32"/>
      <c r="D52" s="32"/>
      <c r="E52" s="32"/>
      <c r="F52" s="32"/>
      <c r="G52" s="32"/>
      <c r="H52" s="32"/>
      <c r="I52" s="32"/>
      <c r="J52" s="32"/>
      <c r="K52" s="32"/>
      <c r="L52" s="32"/>
      <c r="M52" s="32"/>
      <c r="N52" s="32"/>
      <c r="O52" s="32"/>
      <c r="P52" s="32"/>
      <c r="Q52" s="32"/>
      <c r="R52" s="32"/>
      <c r="S52" s="32"/>
      <c r="AJ52" s="32"/>
      <c r="AL52" s="32"/>
      <c r="AN52" s="32"/>
      <c r="AP52" s="32"/>
      <c r="AR52" s="32"/>
      <c r="AT52" s="32"/>
      <c r="AV52" s="32"/>
      <c r="AX52" s="32"/>
    </row>
    <row r="53" spans="2:50" ht="13.15" hidden="1" x14ac:dyDescent="0.4">
      <c r="C53" s="32"/>
      <c r="D53" s="32"/>
      <c r="E53" s="32"/>
      <c r="F53" s="32"/>
      <c r="G53" s="32"/>
      <c r="H53" s="32"/>
      <c r="I53" s="32"/>
      <c r="J53" s="32"/>
      <c r="K53" s="32"/>
      <c r="L53" s="32"/>
      <c r="M53" s="32"/>
      <c r="N53" s="32"/>
      <c r="O53" s="32"/>
      <c r="P53" s="32"/>
      <c r="Q53" s="32"/>
      <c r="R53" s="32"/>
      <c r="S53" s="32"/>
      <c r="AJ53" s="32"/>
      <c r="AL53" s="32"/>
      <c r="AN53" s="32"/>
      <c r="AP53" s="32"/>
      <c r="AR53" s="32"/>
      <c r="AT53" s="32"/>
      <c r="AV53" s="32"/>
      <c r="AX53" s="32"/>
    </row>
    <row r="54" spans="2:50" ht="13.15" hidden="1" x14ac:dyDescent="0.4">
      <c r="C54" s="32"/>
      <c r="D54" s="32"/>
      <c r="E54" s="32"/>
      <c r="F54" s="32"/>
      <c r="G54" s="32"/>
      <c r="H54" s="32"/>
      <c r="I54" s="32"/>
      <c r="J54" s="32"/>
      <c r="K54" s="32"/>
      <c r="L54" s="32"/>
      <c r="M54" s="32"/>
      <c r="N54" s="32"/>
      <c r="O54" s="32"/>
      <c r="P54" s="32"/>
      <c r="Q54" s="32"/>
      <c r="R54" s="32"/>
      <c r="S54" s="32"/>
      <c r="AJ54" s="32"/>
      <c r="AL54" s="32"/>
      <c r="AN54" s="32"/>
      <c r="AP54" s="32"/>
      <c r="AR54" s="32"/>
      <c r="AT54" s="32"/>
      <c r="AV54" s="32"/>
      <c r="AX54" s="32"/>
    </row>
    <row r="55" spans="2:50" ht="13.15" hidden="1" x14ac:dyDescent="0.4">
      <c r="C55" s="32"/>
      <c r="D55" s="32"/>
      <c r="E55" s="32"/>
      <c r="F55" s="32"/>
      <c r="G55" s="32"/>
      <c r="H55" s="32"/>
      <c r="I55" s="32"/>
      <c r="J55" s="32"/>
      <c r="K55" s="32"/>
      <c r="L55" s="32"/>
      <c r="M55" s="32"/>
      <c r="N55" s="32"/>
      <c r="O55" s="32"/>
      <c r="P55" s="32"/>
      <c r="Q55" s="32"/>
      <c r="R55" s="32"/>
      <c r="S55" s="32"/>
      <c r="AJ55" s="32"/>
      <c r="AL55" s="32"/>
      <c r="AN55" s="32"/>
      <c r="AP55" s="32"/>
      <c r="AR55" s="32"/>
      <c r="AT55" s="32"/>
      <c r="AV55" s="32"/>
      <c r="AX55" s="32"/>
    </row>
    <row r="56" spans="2:50" ht="13.15" hidden="1" x14ac:dyDescent="0.4">
      <c r="C56" s="32"/>
      <c r="D56" s="32"/>
      <c r="E56" s="32"/>
      <c r="F56" s="32"/>
      <c r="G56" s="32"/>
      <c r="H56" s="32"/>
      <c r="I56" s="32"/>
      <c r="J56" s="32"/>
      <c r="K56" s="32"/>
      <c r="L56" s="32"/>
      <c r="M56" s="32"/>
      <c r="N56" s="32"/>
      <c r="O56" s="32"/>
      <c r="P56" s="32"/>
      <c r="Q56" s="32"/>
      <c r="R56" s="32"/>
      <c r="S56" s="32"/>
      <c r="AJ56" s="32"/>
      <c r="AL56" s="32"/>
      <c r="AN56" s="32"/>
      <c r="AP56" s="32"/>
      <c r="AR56" s="32"/>
      <c r="AT56" s="32"/>
      <c r="AV56" s="32"/>
      <c r="AX56" s="32"/>
    </row>
    <row r="57" spans="2:50" ht="13.15" hidden="1" x14ac:dyDescent="0.4">
      <c r="B57" s="32"/>
      <c r="C57" s="32"/>
      <c r="D57" s="32"/>
      <c r="E57" s="32"/>
      <c r="F57" s="32"/>
      <c r="G57" s="32"/>
      <c r="H57" s="32"/>
      <c r="I57" s="32"/>
      <c r="J57" s="32"/>
      <c r="K57" s="32"/>
      <c r="M57" s="32"/>
      <c r="N57" s="32"/>
      <c r="O57" s="32"/>
      <c r="R57" s="32"/>
      <c r="S57" s="32"/>
      <c r="AJ57" s="32"/>
      <c r="AL57" s="32"/>
      <c r="AN57" s="32"/>
      <c r="AP57" s="32"/>
      <c r="AR57" s="32"/>
      <c r="AT57" s="32"/>
      <c r="AV57" s="32"/>
      <c r="AX57" s="32"/>
    </row>
    <row r="58" spans="2:50" ht="13.15" hidden="1" x14ac:dyDescent="0.4"/>
  </sheetData>
  <pageMargins left="0.7" right="0.7" top="0.75" bottom="0.75" header="0.3" footer="0.3"/>
  <pageSetup paperSize="9" scale="31" fitToHeight="0"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A9C94-28BE-4AFE-ACC8-9747E5433EEE}">
  <dimension ref="A1:O34"/>
  <sheetViews>
    <sheetView tabSelected="1" workbookViewId="0">
      <selection activeCell="K22" sqref="K22"/>
    </sheetView>
  </sheetViews>
  <sheetFormatPr defaultColWidth="0" defaultRowHeight="14.25" zeroHeight="1" x14ac:dyDescent="0.45"/>
  <cols>
    <col min="1" max="1" width="7.59765625" style="32" bestFit="1" customWidth="1"/>
    <col min="2" max="2" width="12.86328125" style="47" customWidth="1"/>
    <col min="3" max="3" width="7.3984375" style="34" customWidth="1"/>
    <col min="4" max="4" width="12.3984375" style="34" customWidth="1"/>
    <col min="5" max="5" width="11" style="34" customWidth="1"/>
    <col min="6" max="11" width="9.06640625" customWidth="1"/>
    <col min="12" max="16384" width="9.06640625" hidden="1"/>
  </cols>
  <sheetData>
    <row r="1" spans="1:15" x14ac:dyDescent="0.45">
      <c r="A1" s="106"/>
      <c r="B1" s="107" t="s">
        <v>86</v>
      </c>
      <c r="C1" s="108"/>
      <c r="D1" s="108"/>
      <c r="E1" s="108"/>
      <c r="F1" s="109"/>
      <c r="G1" s="109"/>
      <c r="H1" s="109"/>
      <c r="I1" s="109"/>
      <c r="J1" s="109"/>
      <c r="K1" s="109"/>
      <c r="L1" s="109"/>
      <c r="M1" s="109"/>
      <c r="N1" s="109"/>
      <c r="O1" s="109"/>
    </row>
    <row r="2" spans="1:15" x14ac:dyDescent="0.45">
      <c r="A2" s="106"/>
      <c r="B2" s="110" t="str">
        <f>Overview!B2</f>
        <v>Budget 2021-22</v>
      </c>
      <c r="C2" s="108"/>
      <c r="D2" s="108"/>
      <c r="E2" s="108"/>
      <c r="F2" s="109"/>
      <c r="G2" s="109"/>
      <c r="H2" s="109"/>
      <c r="I2" s="109"/>
      <c r="J2" s="109"/>
      <c r="K2" s="109"/>
      <c r="L2" s="109"/>
      <c r="M2" s="109"/>
      <c r="N2" s="109"/>
      <c r="O2" s="109"/>
    </row>
    <row r="3" spans="1:15" x14ac:dyDescent="0.45">
      <c r="A3" s="106"/>
      <c r="B3" s="111"/>
      <c r="C3" s="108"/>
      <c r="D3" s="108"/>
      <c r="E3" s="108"/>
      <c r="F3" s="109"/>
      <c r="G3" s="109"/>
      <c r="H3" s="109"/>
      <c r="I3" s="109"/>
      <c r="J3" s="109"/>
      <c r="K3" s="109"/>
      <c r="L3" s="109"/>
      <c r="M3" s="109"/>
      <c r="N3" s="109"/>
      <c r="O3" s="109"/>
    </row>
    <row r="4" spans="1:15" x14ac:dyDescent="0.45">
      <c r="A4" s="16"/>
      <c r="B4" s="17" t="s">
        <v>46</v>
      </c>
      <c r="C4" s="62"/>
      <c r="D4" s="73" t="s">
        <v>47</v>
      </c>
      <c r="E4" s="73"/>
      <c r="F4" s="109"/>
      <c r="G4" s="109"/>
      <c r="H4" s="109"/>
      <c r="I4" s="109"/>
      <c r="J4" s="109"/>
      <c r="K4" s="109"/>
    </row>
    <row r="5" spans="1:15" ht="26.25" x14ac:dyDescent="0.45">
      <c r="A5" s="21"/>
      <c r="B5" s="22" t="s">
        <v>48</v>
      </c>
      <c r="C5" s="63" t="s">
        <v>49</v>
      </c>
      <c r="D5" s="74" t="s">
        <v>83</v>
      </c>
      <c r="E5" s="74"/>
      <c r="F5" s="109"/>
      <c r="G5" s="109"/>
      <c r="H5" s="109"/>
      <c r="I5" s="109"/>
      <c r="J5" s="109"/>
      <c r="K5" s="109"/>
    </row>
    <row r="6" spans="1:15" x14ac:dyDescent="0.45">
      <c r="A6" s="21"/>
      <c r="B6" s="22" t="s">
        <v>19</v>
      </c>
      <c r="C6" s="63" t="s">
        <v>20</v>
      </c>
      <c r="D6" s="74" t="s">
        <v>19</v>
      </c>
      <c r="E6" s="74" t="s">
        <v>20</v>
      </c>
      <c r="F6" s="109"/>
      <c r="G6" s="109"/>
      <c r="H6" s="109"/>
      <c r="I6" s="109"/>
      <c r="J6" s="109"/>
      <c r="K6" s="109"/>
    </row>
    <row r="7" spans="1:15" x14ac:dyDescent="0.45">
      <c r="A7" s="112" t="s">
        <v>69</v>
      </c>
      <c r="B7" s="113"/>
      <c r="C7" s="114"/>
      <c r="D7" s="115">
        <v>0</v>
      </c>
      <c r="E7" s="116"/>
      <c r="F7" s="109"/>
      <c r="G7" s="109"/>
      <c r="H7" s="109"/>
      <c r="I7" s="109"/>
      <c r="J7" s="109"/>
      <c r="K7" s="109"/>
    </row>
    <row r="8" spans="1:15" x14ac:dyDescent="0.45">
      <c r="A8" s="112" t="s">
        <v>71</v>
      </c>
      <c r="B8" s="113"/>
      <c r="C8" s="114"/>
      <c r="D8" s="115">
        <v>386.7</v>
      </c>
      <c r="E8" s="116"/>
      <c r="F8" s="109"/>
      <c r="G8" s="109"/>
      <c r="H8" s="109"/>
      <c r="I8" s="109"/>
      <c r="J8" s="109"/>
      <c r="K8" s="109"/>
    </row>
    <row r="9" spans="1:15" x14ac:dyDescent="0.45">
      <c r="A9" s="112" t="s">
        <v>75</v>
      </c>
      <c r="B9" s="113"/>
      <c r="C9" s="114"/>
      <c r="D9" s="115">
        <v>804.7</v>
      </c>
      <c r="E9" s="116">
        <f>(D9/D8-1)*100</f>
        <v>108.09412981639514</v>
      </c>
      <c r="F9" s="109"/>
      <c r="G9" s="109"/>
      <c r="H9" s="109"/>
      <c r="I9" s="109"/>
      <c r="J9" s="109"/>
      <c r="K9" s="109"/>
    </row>
    <row r="10" spans="1:15" x14ac:dyDescent="0.45">
      <c r="A10" s="112" t="s">
        <v>77</v>
      </c>
      <c r="B10" s="113"/>
      <c r="C10" s="114"/>
      <c r="D10" s="115">
        <v>841.4</v>
      </c>
      <c r="E10" s="116">
        <f t="shared" ref="E10:E11" si="0">(D10/D9-1)*100</f>
        <v>4.5607058531129452</v>
      </c>
      <c r="F10" s="109"/>
      <c r="G10" s="109"/>
      <c r="H10" s="109"/>
      <c r="I10" s="109"/>
      <c r="J10" s="109"/>
      <c r="K10" s="109"/>
    </row>
    <row r="11" spans="1:15" ht="14.65" thickBot="1" x14ac:dyDescent="0.5">
      <c r="A11" s="117" t="s">
        <v>84</v>
      </c>
      <c r="B11" s="118"/>
      <c r="C11" s="119"/>
      <c r="D11" s="120">
        <v>881.7</v>
      </c>
      <c r="E11" s="121">
        <f t="shared" si="0"/>
        <v>4.7896363204183556</v>
      </c>
      <c r="F11" s="109"/>
      <c r="G11" s="109"/>
      <c r="H11" s="109"/>
      <c r="I11" s="109"/>
      <c r="J11" s="109"/>
      <c r="K11" s="109"/>
    </row>
    <row r="12" spans="1:15" x14ac:dyDescent="0.45">
      <c r="A12" s="106"/>
      <c r="B12" s="122" t="s">
        <v>44</v>
      </c>
      <c r="C12" s="123"/>
      <c r="D12" s="123"/>
      <c r="E12" s="123"/>
      <c r="F12" s="109"/>
      <c r="G12" s="109"/>
      <c r="H12" s="109"/>
      <c r="I12" s="109"/>
      <c r="J12" s="109"/>
      <c r="K12" s="109"/>
    </row>
    <row r="13" spans="1:15" x14ac:dyDescent="0.45">
      <c r="A13" s="106"/>
      <c r="B13" s="124"/>
      <c r="C13" s="125"/>
      <c r="D13" s="125"/>
      <c r="E13" s="125"/>
      <c r="F13" s="109"/>
      <c r="G13" s="109"/>
      <c r="H13" s="109"/>
      <c r="I13" s="109"/>
      <c r="J13" s="109"/>
      <c r="K13" s="109"/>
    </row>
    <row r="14" spans="1:15" x14ac:dyDescent="0.45">
      <c r="A14" s="106"/>
      <c r="B14" s="126"/>
      <c r="C14" s="108"/>
      <c r="D14" s="108"/>
      <c r="E14" s="108"/>
      <c r="F14" s="109"/>
      <c r="G14" s="109"/>
      <c r="H14" s="109"/>
      <c r="I14" s="109"/>
      <c r="J14" s="109"/>
      <c r="K14" s="109"/>
    </row>
    <row r="15" spans="1:15" x14ac:dyDescent="0.45">
      <c r="A15" s="106"/>
      <c r="B15" s="111"/>
      <c r="C15" s="108"/>
      <c r="D15" s="108"/>
      <c r="E15" s="108"/>
      <c r="F15" s="109"/>
      <c r="G15" s="109"/>
      <c r="H15" s="109"/>
      <c r="I15" s="109"/>
      <c r="J15" s="109"/>
      <c r="K15" s="109"/>
    </row>
    <row r="16" spans="1:15" x14ac:dyDescent="0.45">
      <c r="A16" s="106"/>
      <c r="B16" s="111"/>
      <c r="C16" s="108"/>
      <c r="D16" s="108"/>
      <c r="E16" s="108"/>
      <c r="F16" s="109"/>
      <c r="G16" s="109"/>
      <c r="H16" s="109"/>
      <c r="I16" s="109"/>
      <c r="J16" s="109"/>
      <c r="K16" s="109"/>
    </row>
    <row r="17" spans="1:11" x14ac:dyDescent="0.45">
      <c r="A17" s="106"/>
      <c r="B17" s="111"/>
      <c r="C17" s="108"/>
      <c r="D17" s="108"/>
      <c r="E17" s="108"/>
      <c r="F17" s="109"/>
      <c r="G17" s="109"/>
      <c r="H17" s="109"/>
      <c r="I17" s="109"/>
      <c r="J17" s="109"/>
      <c r="K17" s="109"/>
    </row>
    <row r="18" spans="1:11" x14ac:dyDescent="0.45">
      <c r="A18" s="106"/>
      <c r="B18" s="111"/>
      <c r="C18" s="108"/>
      <c r="D18" s="108"/>
      <c r="E18" s="108"/>
      <c r="F18" s="109"/>
      <c r="G18" s="109"/>
      <c r="H18" s="109"/>
      <c r="I18" s="109"/>
      <c r="J18" s="109"/>
      <c r="K18" s="109"/>
    </row>
    <row r="19" spans="1:11" x14ac:dyDescent="0.45">
      <c r="A19" s="106"/>
      <c r="B19" s="111"/>
      <c r="C19" s="108"/>
      <c r="D19" s="108"/>
      <c r="E19" s="108"/>
      <c r="F19" s="109"/>
      <c r="G19" s="109"/>
      <c r="H19" s="109"/>
      <c r="I19" s="109"/>
      <c r="J19" s="109"/>
      <c r="K19" s="109"/>
    </row>
    <row r="20" spans="1:11" x14ac:dyDescent="0.45">
      <c r="A20" s="106"/>
      <c r="B20" s="113"/>
      <c r="C20" s="106"/>
      <c r="D20" s="106"/>
      <c r="E20" s="106"/>
      <c r="F20" s="109"/>
      <c r="G20" s="109"/>
      <c r="H20" s="109"/>
      <c r="I20" s="109"/>
      <c r="J20" s="109"/>
      <c r="K20" s="109"/>
    </row>
    <row r="21" spans="1:11" x14ac:dyDescent="0.45">
      <c r="A21" s="106"/>
      <c r="B21" s="113"/>
      <c r="C21" s="106"/>
      <c r="D21" s="106"/>
      <c r="E21" s="106"/>
      <c r="F21" s="109"/>
      <c r="G21" s="109"/>
      <c r="H21" s="109"/>
      <c r="I21" s="109"/>
      <c r="J21" s="109"/>
      <c r="K21" s="109"/>
    </row>
    <row r="22" spans="1:11" x14ac:dyDescent="0.45">
      <c r="A22" s="106"/>
      <c r="B22" s="113"/>
      <c r="C22" s="106"/>
      <c r="D22" s="106"/>
      <c r="E22" s="106"/>
      <c r="F22" s="109"/>
      <c r="G22" s="109"/>
      <c r="H22" s="109"/>
      <c r="I22" s="109"/>
      <c r="J22" s="109"/>
      <c r="K22" s="109"/>
    </row>
    <row r="23" spans="1:11" x14ac:dyDescent="0.45">
      <c r="A23" s="106"/>
      <c r="B23" s="113"/>
      <c r="C23" s="106"/>
      <c r="D23" s="106"/>
      <c r="E23" s="106"/>
      <c r="F23" s="109"/>
      <c r="G23" s="109"/>
      <c r="H23" s="109"/>
      <c r="I23" s="109"/>
      <c r="J23" s="109"/>
      <c r="K23" s="109"/>
    </row>
    <row r="24" spans="1:11" x14ac:dyDescent="0.45">
      <c r="A24" s="106"/>
      <c r="B24" s="113"/>
      <c r="C24" s="106"/>
      <c r="D24" s="106"/>
      <c r="E24" s="106"/>
      <c r="F24" s="109"/>
      <c r="G24" s="109"/>
      <c r="H24" s="109"/>
      <c r="I24" s="109"/>
      <c r="J24" s="109"/>
      <c r="K24" s="109"/>
    </row>
    <row r="25" spans="1:11" hidden="1" x14ac:dyDescent="0.45">
      <c r="C25" s="32"/>
      <c r="D25" s="32"/>
      <c r="E25" s="32"/>
    </row>
    <row r="26" spans="1:11" hidden="1" x14ac:dyDescent="0.45">
      <c r="C26" s="32"/>
      <c r="D26" s="32"/>
      <c r="E26" s="32"/>
    </row>
    <row r="27" spans="1:11" hidden="1" x14ac:dyDescent="0.45">
      <c r="C27" s="32"/>
      <c r="D27" s="32"/>
      <c r="E27" s="32"/>
    </row>
    <row r="28" spans="1:11" hidden="1" x14ac:dyDescent="0.45">
      <c r="C28" s="32"/>
      <c r="D28" s="32"/>
      <c r="E28" s="32"/>
    </row>
    <row r="29" spans="1:11" hidden="1" x14ac:dyDescent="0.45">
      <c r="C29" s="32"/>
      <c r="D29" s="32"/>
      <c r="E29" s="32"/>
    </row>
    <row r="30" spans="1:11" hidden="1" x14ac:dyDescent="0.45">
      <c r="C30" s="32"/>
      <c r="D30" s="32"/>
      <c r="E30" s="32"/>
    </row>
    <row r="31" spans="1:11" hidden="1" x14ac:dyDescent="0.45">
      <c r="C31" s="32"/>
      <c r="D31" s="32"/>
      <c r="E31" s="32"/>
    </row>
    <row r="32" spans="1:11" hidden="1" x14ac:dyDescent="0.45">
      <c r="C32" s="32"/>
      <c r="D32" s="32"/>
      <c r="E32" s="32"/>
    </row>
    <row r="33" spans="2:5" hidden="1" x14ac:dyDescent="0.45">
      <c r="C33" s="32"/>
      <c r="D33" s="32"/>
      <c r="E33" s="32"/>
    </row>
    <row r="34" spans="2:5" hidden="1" x14ac:dyDescent="0.45">
      <c r="B34" s="32"/>
      <c r="C34" s="32"/>
      <c r="D34" s="32"/>
      <c r="E34" s="32"/>
    </row>
  </sheetData>
  <pageMargins left="0.7" right="0.7" top="0.75" bottom="0.75" header="0.3" footer="0.3"/>
  <pageSetup paperSize="9" orientation="portrait" r:id="rId1"/>
  <headerFooter>
    <oddFooter>&amp;L&amp;1#&amp;"Calibri"&amp;11&amp;K000000OFFICIAL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B59"/>
  <sheetViews>
    <sheetView showGridLines="0" workbookViewId="0">
      <pane xSplit="1" ySplit="6" topLeftCell="B19" activePane="bottomRight" state="frozen"/>
      <selection activeCell="B7" sqref="B7:F33"/>
      <selection pane="topRight" activeCell="B7" sqref="B7:F33"/>
      <selection pane="bottomLeft" activeCell="B7" sqref="B7:F33"/>
      <selection pane="bottomRight" activeCell="E59" sqref="E59"/>
    </sheetView>
  </sheetViews>
  <sheetFormatPr defaultColWidth="0" defaultRowHeight="13.15" zeroHeight="1" x14ac:dyDescent="0.4"/>
  <cols>
    <col min="1" max="1" width="7.59765625" style="32" bestFit="1" customWidth="1"/>
    <col min="2" max="2" width="12.86328125" style="47" customWidth="1"/>
    <col min="3" max="3" width="7.3984375" style="34" customWidth="1"/>
    <col min="4" max="4" width="15.265625" style="34" customWidth="1"/>
    <col min="5" max="5" width="11.1328125" style="34" customWidth="1"/>
    <col min="6" max="6" width="13.73046875" style="34" customWidth="1"/>
    <col min="7" max="7" width="11.86328125" style="34" customWidth="1"/>
    <col min="8" max="8" width="12.59765625" style="34" customWidth="1"/>
    <col min="9" max="9" width="7.3984375" style="34" customWidth="1"/>
    <col min="10" max="10" width="12.3984375" style="34" bestFit="1" customWidth="1"/>
    <col min="11" max="11" width="7.3984375" style="34" customWidth="1"/>
    <col min="12" max="12" width="12.59765625" style="34" bestFit="1" customWidth="1"/>
    <col min="13" max="13" width="7.3984375" style="34" customWidth="1"/>
    <col min="14" max="14" width="12.3984375" style="34" bestFit="1" customWidth="1"/>
    <col min="15" max="15" width="7.3984375" style="34" customWidth="1"/>
    <col min="16" max="16" width="13" style="34" customWidth="1"/>
    <col min="17" max="17" width="7.3984375" style="34" customWidth="1"/>
    <col min="18" max="18" width="12.59765625" style="34" customWidth="1"/>
    <col min="19" max="19" width="7.3984375" style="34" customWidth="1"/>
    <col min="20" max="20" width="12.59765625" style="32" customWidth="1"/>
    <col min="21" max="21" width="6" style="32" customWidth="1"/>
    <col min="22" max="22" width="12.3984375" style="32" customWidth="1"/>
    <col min="23" max="23" width="4.86328125" style="32" bestFit="1" customWidth="1"/>
    <col min="24" max="24" width="12.1328125" style="32" bestFit="1" customWidth="1"/>
    <col min="25" max="25" width="4.3984375" style="32" bestFit="1" customWidth="1"/>
    <col min="26" max="26" width="7.59765625" style="32" bestFit="1" customWidth="1"/>
    <col min="27" max="27" width="5.3984375" style="40" customWidth="1"/>
    <col min="28" max="28" width="12.86328125" style="40" customWidth="1"/>
    <col min="29" max="29" width="5.3984375" style="40" customWidth="1"/>
    <col min="30" max="30" width="12.86328125" style="40" customWidth="1"/>
    <col min="31" max="31" width="5.3984375" style="32" customWidth="1"/>
    <col min="32" max="32" width="12.86328125" style="32" customWidth="1"/>
    <col min="33" max="33" width="5.3984375" style="32" customWidth="1"/>
    <col min="34" max="34" width="12.86328125" style="32" customWidth="1"/>
    <col min="35" max="35" width="5.3984375" style="32" customWidth="1"/>
    <col min="36" max="36" width="12.86328125" style="47" customWidth="1"/>
    <col min="37" max="37" width="5.3984375" style="32" customWidth="1"/>
    <col min="38" max="38" width="12.86328125" style="47" customWidth="1"/>
    <col min="39" max="39" width="5.3984375" style="32" customWidth="1"/>
    <col min="40" max="40" width="12.86328125" style="47" customWidth="1"/>
    <col min="41" max="41" width="5.3984375" style="32" customWidth="1"/>
    <col min="42" max="42" width="12.86328125" style="47" customWidth="1"/>
    <col min="43" max="43" width="5.3984375" style="32" customWidth="1"/>
    <col min="44" max="44" width="12.86328125" style="47" customWidth="1"/>
    <col min="45" max="45" width="5.3984375" style="32" customWidth="1"/>
    <col min="46" max="46" width="12.86328125" style="47" customWidth="1"/>
    <col min="47" max="47" width="5.3984375" style="32" customWidth="1"/>
    <col min="48" max="48" width="12.86328125" style="47" customWidth="1"/>
    <col min="49" max="49" width="5.3984375" style="32" customWidth="1"/>
    <col min="50" max="50" width="12.86328125" style="47" customWidth="1"/>
    <col min="51" max="51" width="5.3984375" style="32" customWidth="1"/>
    <col min="52" max="52" width="2.1328125" style="32" customWidth="1"/>
    <col min="53" max="54" width="0" style="32" hidden="1" customWidth="1"/>
    <col min="55" max="16384" width="9.1328125" style="32" hidden="1"/>
  </cols>
  <sheetData>
    <row r="1" spans="1:51" x14ac:dyDescent="0.4">
      <c r="B1" s="33" t="s">
        <v>12</v>
      </c>
      <c r="AJ1" s="32"/>
      <c r="AL1" s="32"/>
      <c r="AN1" s="32"/>
      <c r="AP1" s="32"/>
      <c r="AR1" s="32"/>
      <c r="AT1" s="32"/>
      <c r="AV1" s="32"/>
      <c r="AX1" s="32"/>
    </row>
    <row r="2" spans="1:51" x14ac:dyDescent="0.4">
      <c r="B2" s="15" t="str">
        <f>Overview!B2</f>
        <v>Budget 2021-22</v>
      </c>
      <c r="AJ2" s="32"/>
      <c r="AL2" s="32"/>
      <c r="AN2" s="32"/>
      <c r="AP2" s="32"/>
      <c r="AR2" s="32"/>
      <c r="AT2" s="32"/>
      <c r="AV2" s="32"/>
      <c r="AX2" s="32"/>
    </row>
    <row r="3" spans="1:51" x14ac:dyDescent="0.4">
      <c r="B3" s="35"/>
      <c r="AJ3" s="32"/>
      <c r="AL3" s="32"/>
      <c r="AN3" s="32"/>
      <c r="AP3" s="32"/>
      <c r="AR3" s="32"/>
      <c r="AT3" s="32"/>
      <c r="AV3" s="32"/>
      <c r="AX3" s="32"/>
    </row>
    <row r="4" spans="1:51" x14ac:dyDescent="0.4">
      <c r="A4" s="16"/>
      <c r="B4" s="17" t="s">
        <v>46</v>
      </c>
      <c r="C4" s="62"/>
      <c r="D4" s="73" t="s">
        <v>47</v>
      </c>
      <c r="E4" s="73"/>
      <c r="F4" s="75"/>
      <c r="G4" s="75"/>
      <c r="H4" s="75"/>
      <c r="I4" s="73"/>
      <c r="J4" s="75"/>
      <c r="K4" s="73"/>
      <c r="L4" s="73"/>
      <c r="M4" s="73"/>
      <c r="N4" s="73"/>
      <c r="O4" s="73"/>
      <c r="P4" s="73"/>
      <c r="Q4" s="73"/>
      <c r="R4" s="75"/>
      <c r="S4" s="73"/>
      <c r="T4" s="20"/>
      <c r="U4" s="64"/>
      <c r="V4" s="64"/>
      <c r="W4" s="20"/>
      <c r="X4" s="20"/>
      <c r="Y4" s="20"/>
      <c r="Z4" s="20"/>
      <c r="AA4" s="20"/>
      <c r="AB4" s="20"/>
      <c r="AC4" s="20"/>
      <c r="AD4" s="20"/>
      <c r="AE4" s="20"/>
      <c r="AF4" s="20"/>
      <c r="AG4" s="20"/>
      <c r="AH4" s="20"/>
      <c r="AI4" s="20"/>
      <c r="AJ4" s="16"/>
      <c r="AK4" s="20"/>
      <c r="AL4" s="16"/>
      <c r="AM4" s="20"/>
      <c r="AN4" s="16"/>
      <c r="AO4" s="20"/>
      <c r="AP4" s="16"/>
      <c r="AQ4" s="20"/>
      <c r="AR4" s="16"/>
      <c r="AS4" s="20"/>
      <c r="AT4" s="16"/>
      <c r="AU4" s="20"/>
      <c r="AV4" s="16"/>
      <c r="AW4" s="20"/>
      <c r="AX4" s="16"/>
      <c r="AY4" s="20"/>
    </row>
    <row r="5" spans="1:51" s="36" customFormat="1" ht="26.25" x14ac:dyDescent="0.4">
      <c r="A5" s="21"/>
      <c r="B5" s="22" t="s">
        <v>48</v>
      </c>
      <c r="C5" s="63" t="s">
        <v>49</v>
      </c>
      <c r="D5" s="74" t="s">
        <v>83</v>
      </c>
      <c r="E5" s="74"/>
      <c r="F5" s="74" t="s">
        <v>78</v>
      </c>
      <c r="G5" s="74"/>
      <c r="H5" s="74" t="s">
        <v>76</v>
      </c>
      <c r="I5" s="74"/>
      <c r="J5" s="74" t="s">
        <v>74</v>
      </c>
      <c r="K5" s="74"/>
      <c r="L5" s="74" t="s">
        <v>73</v>
      </c>
      <c r="M5" s="74"/>
      <c r="N5" s="74" t="s">
        <v>72</v>
      </c>
      <c r="O5" s="74"/>
      <c r="P5" s="74" t="s">
        <v>70</v>
      </c>
      <c r="Q5" s="74"/>
      <c r="R5" s="74" t="s">
        <v>68</v>
      </c>
      <c r="S5" s="74"/>
      <c r="T5" s="61" t="s">
        <v>67</v>
      </c>
      <c r="U5" s="25"/>
      <c r="V5" s="25" t="s">
        <v>63</v>
      </c>
      <c r="W5" s="25"/>
      <c r="X5" s="25" t="s">
        <v>9</v>
      </c>
      <c r="Y5" s="25"/>
      <c r="Z5" s="25" t="s">
        <v>50</v>
      </c>
      <c r="AA5" s="25"/>
      <c r="AB5" s="25" t="s">
        <v>51</v>
      </c>
      <c r="AC5" s="25"/>
      <c r="AD5" s="25" t="s">
        <v>52</v>
      </c>
      <c r="AE5" s="25"/>
      <c r="AF5" s="25" t="s">
        <v>53</v>
      </c>
      <c r="AG5" s="25"/>
      <c r="AH5" s="25" t="s">
        <v>54</v>
      </c>
      <c r="AI5" s="25"/>
      <c r="AJ5" s="26" t="s">
        <v>55</v>
      </c>
      <c r="AK5" s="25"/>
      <c r="AL5" s="26" t="s">
        <v>56</v>
      </c>
      <c r="AM5" s="25"/>
      <c r="AN5" s="26" t="s">
        <v>57</v>
      </c>
      <c r="AO5" s="25"/>
      <c r="AP5" s="26" t="s">
        <v>58</v>
      </c>
      <c r="AQ5" s="25"/>
      <c r="AR5" s="26" t="s">
        <v>59</v>
      </c>
      <c r="AS5" s="25"/>
      <c r="AT5" s="26" t="s">
        <v>60</v>
      </c>
      <c r="AU5" s="25"/>
      <c r="AV5" s="26" t="s">
        <v>61</v>
      </c>
      <c r="AW5" s="25"/>
      <c r="AX5" s="26" t="s">
        <v>62</v>
      </c>
      <c r="AY5" s="25"/>
    </row>
    <row r="6" spans="1:51" s="36" customFormat="1" x14ac:dyDescent="0.4">
      <c r="A6" s="21"/>
      <c r="B6" s="22" t="s">
        <v>19</v>
      </c>
      <c r="C6" s="63" t="s">
        <v>20</v>
      </c>
      <c r="D6" s="74" t="s">
        <v>19</v>
      </c>
      <c r="E6" s="74" t="s">
        <v>20</v>
      </c>
      <c r="F6" s="74" t="s">
        <v>19</v>
      </c>
      <c r="G6" s="74" t="s">
        <v>20</v>
      </c>
      <c r="H6" s="74" t="s">
        <v>19</v>
      </c>
      <c r="I6" s="74" t="s">
        <v>20</v>
      </c>
      <c r="J6" s="23" t="s">
        <v>19</v>
      </c>
      <c r="K6" s="25" t="s">
        <v>20</v>
      </c>
      <c r="L6" s="23" t="s">
        <v>19</v>
      </c>
      <c r="M6" s="25" t="s">
        <v>20</v>
      </c>
      <c r="N6" s="23" t="s">
        <v>19</v>
      </c>
      <c r="O6" s="25" t="s">
        <v>20</v>
      </c>
      <c r="P6" s="23" t="s">
        <v>19</v>
      </c>
      <c r="Q6" s="25" t="s">
        <v>20</v>
      </c>
      <c r="R6" s="23" t="s">
        <v>19</v>
      </c>
      <c r="S6" s="25" t="s">
        <v>20</v>
      </c>
      <c r="T6" s="23" t="s">
        <v>19</v>
      </c>
      <c r="U6" s="25" t="s">
        <v>20</v>
      </c>
      <c r="V6" s="25" t="s">
        <v>19</v>
      </c>
      <c r="W6" s="25" t="s">
        <v>20</v>
      </c>
      <c r="X6" s="25" t="s">
        <v>19</v>
      </c>
      <c r="Y6" s="25" t="s">
        <v>20</v>
      </c>
      <c r="Z6" s="25" t="s">
        <v>19</v>
      </c>
      <c r="AA6" s="25" t="s">
        <v>20</v>
      </c>
      <c r="AB6" s="25" t="s">
        <v>19</v>
      </c>
      <c r="AC6" s="25" t="s">
        <v>20</v>
      </c>
      <c r="AD6" s="25" t="s">
        <v>19</v>
      </c>
      <c r="AE6" s="25" t="s">
        <v>20</v>
      </c>
      <c r="AF6" s="25" t="s">
        <v>19</v>
      </c>
      <c r="AG6" s="25" t="s">
        <v>20</v>
      </c>
      <c r="AH6" s="25" t="s">
        <v>19</v>
      </c>
      <c r="AI6" s="25" t="s">
        <v>20</v>
      </c>
      <c r="AJ6" s="26" t="s">
        <v>19</v>
      </c>
      <c r="AK6" s="25" t="s">
        <v>20</v>
      </c>
      <c r="AL6" s="26" t="s">
        <v>19</v>
      </c>
      <c r="AM6" s="25" t="s">
        <v>20</v>
      </c>
      <c r="AN6" s="26" t="s">
        <v>19</v>
      </c>
      <c r="AO6" s="25" t="s">
        <v>20</v>
      </c>
      <c r="AP6" s="26" t="s">
        <v>19</v>
      </c>
      <c r="AQ6" s="25" t="s">
        <v>20</v>
      </c>
      <c r="AR6" s="26" t="s">
        <v>19</v>
      </c>
      <c r="AS6" s="25" t="s">
        <v>20</v>
      </c>
      <c r="AT6" s="26" t="s">
        <v>19</v>
      </c>
      <c r="AU6" s="25" t="s">
        <v>20</v>
      </c>
      <c r="AV6" s="26" t="s">
        <v>19</v>
      </c>
      <c r="AW6" s="25" t="s">
        <v>20</v>
      </c>
      <c r="AX6" s="26" t="s">
        <v>19</v>
      </c>
      <c r="AY6" s="25" t="s">
        <v>20</v>
      </c>
    </row>
    <row r="7" spans="1:51" x14ac:dyDescent="0.4">
      <c r="A7" s="32" t="s">
        <v>21</v>
      </c>
      <c r="B7" s="84">
        <v>1152.9000000000001</v>
      </c>
      <c r="C7" s="85"/>
      <c r="D7" s="54"/>
      <c r="E7" s="54"/>
      <c r="F7" s="54"/>
      <c r="G7" s="54"/>
      <c r="H7" s="54"/>
      <c r="I7" s="54"/>
      <c r="J7" s="54"/>
      <c r="K7" s="41"/>
      <c r="L7" s="41"/>
      <c r="M7" s="41"/>
      <c r="N7" s="41"/>
      <c r="O7" s="41"/>
      <c r="P7" s="41"/>
      <c r="Q7" s="41"/>
      <c r="R7" s="41"/>
      <c r="S7" s="41"/>
      <c r="T7" s="38"/>
      <c r="U7" s="38"/>
      <c r="V7" s="38"/>
      <c r="W7" s="38"/>
      <c r="X7" s="38"/>
      <c r="Y7" s="38"/>
      <c r="Z7" s="38"/>
      <c r="AA7" s="38"/>
      <c r="AB7" s="38"/>
      <c r="AC7" s="38"/>
      <c r="AD7" s="38"/>
      <c r="AE7" s="38"/>
      <c r="AF7" s="38"/>
      <c r="AG7" s="38"/>
      <c r="AH7" s="38"/>
      <c r="AI7" s="38"/>
      <c r="AJ7" s="37"/>
      <c r="AK7" s="38"/>
      <c r="AL7" s="37"/>
      <c r="AM7" s="38"/>
      <c r="AN7" s="37"/>
      <c r="AO7" s="38"/>
      <c r="AP7" s="37"/>
      <c r="AQ7" s="38"/>
      <c r="AR7" s="37"/>
      <c r="AS7" s="38"/>
      <c r="AT7" s="37"/>
      <c r="AU7" s="38"/>
      <c r="AV7" s="37"/>
      <c r="AW7" s="38"/>
      <c r="AX7" s="37"/>
      <c r="AY7" s="38"/>
    </row>
    <row r="8" spans="1:51" x14ac:dyDescent="0.4">
      <c r="A8" s="32" t="s">
        <v>22</v>
      </c>
      <c r="B8" s="84">
        <v>981</v>
      </c>
      <c r="C8" s="85">
        <f t="shared" ref="C8:C26" si="0">100*(B8/B7-1)</f>
        <v>-14.910226385636227</v>
      </c>
      <c r="D8" s="54"/>
      <c r="E8" s="54"/>
      <c r="F8" s="54"/>
      <c r="G8" s="54"/>
      <c r="H8" s="54"/>
      <c r="I8" s="54"/>
      <c r="J8" s="54"/>
      <c r="K8" s="41"/>
      <c r="L8" s="41"/>
      <c r="M8" s="41"/>
      <c r="N8" s="41"/>
      <c r="O8" s="41"/>
      <c r="P8" s="41"/>
      <c r="Q8" s="41"/>
      <c r="R8" s="41"/>
      <c r="S8" s="41"/>
      <c r="T8" s="38"/>
      <c r="U8" s="38"/>
      <c r="V8" s="38"/>
      <c r="W8" s="38"/>
      <c r="X8" s="38"/>
      <c r="Y8" s="38"/>
      <c r="Z8" s="38"/>
      <c r="AA8" s="38"/>
      <c r="AB8" s="38"/>
      <c r="AC8" s="38"/>
      <c r="AD8" s="38"/>
      <c r="AE8" s="38"/>
      <c r="AF8" s="38"/>
      <c r="AG8" s="38"/>
      <c r="AH8" s="38"/>
      <c r="AI8" s="38"/>
      <c r="AJ8" s="37"/>
      <c r="AK8" s="38"/>
      <c r="AL8" s="37"/>
      <c r="AM8" s="38"/>
      <c r="AN8" s="37"/>
      <c r="AO8" s="38"/>
      <c r="AP8" s="37"/>
      <c r="AQ8" s="38"/>
      <c r="AR8" s="37"/>
      <c r="AS8" s="38"/>
      <c r="AT8" s="37"/>
      <c r="AU8" s="38"/>
      <c r="AV8" s="37"/>
      <c r="AW8" s="38"/>
      <c r="AX8" s="37"/>
      <c r="AY8" s="38"/>
    </row>
    <row r="9" spans="1:51" x14ac:dyDescent="0.4">
      <c r="A9" s="32" t="s">
        <v>23</v>
      </c>
      <c r="B9" s="84">
        <v>1006.2</v>
      </c>
      <c r="C9" s="85">
        <f t="shared" si="0"/>
        <v>2.5688073394495525</v>
      </c>
      <c r="D9" s="54"/>
      <c r="E9" s="54"/>
      <c r="F9" s="54"/>
      <c r="G9" s="54"/>
      <c r="H9" s="54"/>
      <c r="I9" s="54"/>
      <c r="J9" s="54"/>
      <c r="K9" s="41"/>
      <c r="L9" s="41"/>
      <c r="M9" s="41"/>
      <c r="N9" s="41"/>
      <c r="O9" s="41"/>
      <c r="P9" s="41"/>
      <c r="Q9" s="41"/>
      <c r="R9" s="41"/>
      <c r="S9" s="41"/>
      <c r="T9" s="38"/>
      <c r="U9" s="38"/>
      <c r="V9" s="38"/>
      <c r="W9" s="38"/>
      <c r="X9" s="38"/>
      <c r="Y9" s="38"/>
      <c r="Z9" s="38"/>
      <c r="AA9" s="38"/>
      <c r="AB9" s="38"/>
      <c r="AC9" s="38"/>
      <c r="AD9" s="38"/>
      <c r="AE9" s="38"/>
      <c r="AF9" s="38"/>
      <c r="AG9" s="38"/>
      <c r="AH9" s="38"/>
      <c r="AI9" s="38"/>
      <c r="AJ9" s="37"/>
      <c r="AK9" s="38"/>
      <c r="AL9" s="37"/>
      <c r="AM9" s="38"/>
      <c r="AN9" s="37"/>
      <c r="AO9" s="38"/>
      <c r="AP9" s="37"/>
      <c r="AQ9" s="38"/>
      <c r="AR9" s="37"/>
      <c r="AS9" s="38"/>
      <c r="AT9" s="37"/>
      <c r="AU9" s="38"/>
      <c r="AV9" s="37"/>
      <c r="AW9" s="38"/>
      <c r="AX9" s="37"/>
      <c r="AY9" s="38"/>
    </row>
    <row r="10" spans="1:51" x14ac:dyDescent="0.4">
      <c r="A10" s="32" t="s">
        <v>24</v>
      </c>
      <c r="B10" s="84">
        <v>1293.7</v>
      </c>
      <c r="C10" s="85">
        <f t="shared" si="0"/>
        <v>28.572848340290193</v>
      </c>
      <c r="D10" s="54"/>
      <c r="E10" s="54"/>
      <c r="F10" s="54"/>
      <c r="G10" s="54"/>
      <c r="H10" s="54"/>
      <c r="I10" s="54"/>
      <c r="J10" s="54"/>
      <c r="K10" s="41"/>
      <c r="L10" s="41"/>
      <c r="M10" s="41"/>
      <c r="N10" s="41"/>
      <c r="O10" s="41"/>
      <c r="P10" s="41"/>
      <c r="Q10" s="41"/>
      <c r="R10" s="41"/>
      <c r="S10" s="41"/>
      <c r="T10" s="38"/>
      <c r="U10" s="38"/>
      <c r="V10" s="38"/>
      <c r="W10" s="38"/>
      <c r="X10" s="38"/>
      <c r="Y10" s="38"/>
      <c r="Z10" s="38"/>
      <c r="AA10" s="38"/>
      <c r="AB10" s="38"/>
      <c r="AC10" s="38"/>
      <c r="AD10" s="38"/>
      <c r="AE10" s="38"/>
      <c r="AF10" s="38"/>
      <c r="AG10" s="38"/>
      <c r="AH10" s="38"/>
      <c r="AI10" s="38"/>
      <c r="AJ10" s="37"/>
      <c r="AK10" s="38"/>
      <c r="AL10" s="37"/>
      <c r="AM10" s="38"/>
      <c r="AN10" s="37"/>
      <c r="AO10" s="38"/>
      <c r="AP10" s="37"/>
      <c r="AQ10" s="38"/>
      <c r="AR10" s="37"/>
      <c r="AS10" s="38"/>
      <c r="AT10" s="37"/>
      <c r="AU10" s="38"/>
      <c r="AV10" s="37"/>
      <c r="AW10" s="38"/>
      <c r="AX10" s="37"/>
      <c r="AY10" s="38"/>
    </row>
    <row r="11" spans="1:51" x14ac:dyDescent="0.4">
      <c r="A11" s="32" t="s">
        <v>25</v>
      </c>
      <c r="B11" s="84">
        <v>1284</v>
      </c>
      <c r="C11" s="85">
        <f t="shared" si="0"/>
        <v>-0.74978743139831883</v>
      </c>
      <c r="D11" s="54"/>
      <c r="E11" s="54"/>
      <c r="F11" s="54"/>
      <c r="G11" s="54"/>
      <c r="H11" s="54"/>
      <c r="I11" s="54"/>
      <c r="J11" s="54"/>
      <c r="K11" s="41"/>
      <c r="L11" s="41"/>
      <c r="M11" s="41"/>
      <c r="N11" s="41"/>
      <c r="O11" s="41"/>
      <c r="P11" s="41"/>
      <c r="Q11" s="41"/>
      <c r="R11" s="41"/>
      <c r="S11" s="41"/>
      <c r="T11" s="38"/>
      <c r="U11" s="38"/>
      <c r="V11" s="38"/>
      <c r="W11" s="38"/>
      <c r="X11" s="38"/>
      <c r="Y11" s="38"/>
      <c r="Z11" s="38"/>
      <c r="AA11" s="38"/>
      <c r="AB11" s="38"/>
      <c r="AC11" s="38"/>
      <c r="AD11" s="38"/>
      <c r="AE11" s="38"/>
      <c r="AF11" s="38"/>
      <c r="AG11" s="38"/>
      <c r="AH11" s="38"/>
      <c r="AI11" s="38"/>
      <c r="AJ11" s="37"/>
      <c r="AK11" s="38"/>
      <c r="AL11" s="37"/>
      <c r="AM11" s="38"/>
      <c r="AN11" s="37"/>
      <c r="AO11" s="38"/>
      <c r="AP11" s="37"/>
      <c r="AQ11" s="38"/>
      <c r="AR11" s="37"/>
      <c r="AS11" s="38"/>
      <c r="AT11" s="37"/>
      <c r="AU11" s="38"/>
      <c r="AV11" s="37"/>
      <c r="AW11" s="38"/>
      <c r="AX11" s="37"/>
      <c r="AY11" s="38"/>
    </row>
    <row r="12" spans="1:51" x14ac:dyDescent="0.4">
      <c r="A12" s="32" t="s">
        <v>26</v>
      </c>
      <c r="B12" s="84">
        <v>1885.2</v>
      </c>
      <c r="C12" s="85">
        <f t="shared" si="0"/>
        <v>46.822429906542062</v>
      </c>
      <c r="D12" s="54"/>
      <c r="E12" s="54"/>
      <c r="F12" s="54"/>
      <c r="G12" s="54"/>
      <c r="H12" s="54"/>
      <c r="I12" s="54"/>
      <c r="J12" s="54"/>
      <c r="K12" s="41"/>
      <c r="L12" s="41"/>
      <c r="M12" s="41"/>
      <c r="N12" s="41"/>
      <c r="O12" s="41"/>
      <c r="P12" s="41"/>
      <c r="Q12" s="41"/>
      <c r="R12" s="41"/>
      <c r="S12" s="41"/>
      <c r="T12" s="38"/>
      <c r="U12" s="38"/>
      <c r="V12" s="38"/>
      <c r="W12" s="38"/>
      <c r="X12" s="38"/>
      <c r="Y12" s="38"/>
      <c r="Z12" s="38"/>
      <c r="AA12" s="38"/>
      <c r="AB12" s="38"/>
      <c r="AC12" s="38"/>
      <c r="AD12" s="38"/>
      <c r="AE12" s="38"/>
      <c r="AF12" s="38"/>
      <c r="AG12" s="38"/>
      <c r="AH12" s="38"/>
      <c r="AI12" s="38"/>
      <c r="AJ12" s="37"/>
      <c r="AK12" s="38"/>
      <c r="AL12" s="37"/>
      <c r="AM12" s="38"/>
      <c r="AN12" s="37"/>
      <c r="AO12" s="38"/>
      <c r="AP12" s="37"/>
      <c r="AQ12" s="38"/>
      <c r="AR12" s="37"/>
      <c r="AS12" s="38"/>
      <c r="AT12" s="37"/>
      <c r="AU12" s="38"/>
      <c r="AV12" s="37"/>
      <c r="AW12" s="38"/>
      <c r="AX12" s="37"/>
      <c r="AY12" s="38"/>
    </row>
    <row r="13" spans="1:51" x14ac:dyDescent="0.4">
      <c r="A13" s="32" t="s">
        <v>27</v>
      </c>
      <c r="B13" s="84">
        <v>2115.6999999999998</v>
      </c>
      <c r="C13" s="85">
        <f t="shared" si="0"/>
        <v>12.226819435603641</v>
      </c>
      <c r="D13" s="54"/>
      <c r="E13" s="54"/>
      <c r="F13" s="54"/>
      <c r="G13" s="54"/>
      <c r="H13" s="54"/>
      <c r="I13" s="54"/>
      <c r="J13" s="54"/>
      <c r="K13" s="41"/>
      <c r="L13" s="41"/>
      <c r="M13" s="41"/>
      <c r="N13" s="41"/>
      <c r="O13" s="41"/>
      <c r="P13" s="41"/>
      <c r="Q13" s="41"/>
      <c r="R13" s="41"/>
      <c r="S13" s="41"/>
      <c r="T13" s="38"/>
      <c r="U13" s="38"/>
      <c r="V13" s="38"/>
      <c r="W13" s="38"/>
      <c r="X13" s="38"/>
      <c r="Y13" s="38"/>
      <c r="Z13" s="38"/>
      <c r="AA13" s="38"/>
      <c r="AB13" s="38"/>
      <c r="AC13" s="38"/>
      <c r="AD13" s="38"/>
      <c r="AE13" s="38"/>
      <c r="AF13" s="38"/>
      <c r="AG13" s="38"/>
      <c r="AH13" s="38"/>
      <c r="AI13" s="38"/>
      <c r="AJ13" s="37"/>
      <c r="AK13" s="38"/>
      <c r="AL13" s="37"/>
      <c r="AM13" s="38"/>
      <c r="AN13" s="37"/>
      <c r="AO13" s="38"/>
      <c r="AP13" s="37"/>
      <c r="AQ13" s="38"/>
      <c r="AR13" s="37"/>
      <c r="AS13" s="38"/>
      <c r="AT13" s="37"/>
      <c r="AU13" s="38"/>
      <c r="AV13" s="37"/>
      <c r="AW13" s="38"/>
      <c r="AX13" s="37"/>
      <c r="AY13" s="38"/>
    </row>
    <row r="14" spans="1:51" x14ac:dyDescent="0.4">
      <c r="A14" s="32" t="s">
        <v>28</v>
      </c>
      <c r="B14" s="84">
        <v>2445.6</v>
      </c>
      <c r="C14" s="85">
        <f t="shared" si="0"/>
        <v>15.592947960485892</v>
      </c>
      <c r="D14" s="54"/>
      <c r="E14" s="54"/>
      <c r="F14" s="54"/>
      <c r="G14" s="54"/>
      <c r="H14" s="54"/>
      <c r="I14" s="54"/>
      <c r="J14" s="54"/>
      <c r="K14" s="41"/>
      <c r="L14" s="41"/>
      <c r="M14" s="41"/>
      <c r="N14" s="41"/>
      <c r="O14" s="41"/>
      <c r="P14" s="41"/>
      <c r="Q14" s="41"/>
      <c r="R14" s="41"/>
      <c r="S14" s="41"/>
      <c r="T14" s="38"/>
      <c r="U14" s="38"/>
      <c r="V14" s="38"/>
      <c r="W14" s="38"/>
      <c r="X14" s="38"/>
      <c r="Y14" s="38"/>
      <c r="Z14" s="38"/>
      <c r="AA14" s="38"/>
      <c r="AB14" s="38"/>
      <c r="AC14" s="38"/>
      <c r="AD14" s="38"/>
      <c r="AE14" s="38"/>
      <c r="AF14" s="38"/>
      <c r="AG14" s="38"/>
      <c r="AH14" s="38"/>
      <c r="AI14" s="38"/>
      <c r="AJ14" s="37"/>
      <c r="AK14" s="38"/>
      <c r="AL14" s="37"/>
      <c r="AM14" s="38"/>
      <c r="AN14" s="37"/>
      <c r="AO14" s="38"/>
      <c r="AP14" s="37"/>
      <c r="AQ14" s="38"/>
      <c r="AR14" s="37"/>
      <c r="AS14" s="38"/>
      <c r="AT14" s="37"/>
      <c r="AU14" s="38"/>
      <c r="AV14" s="37"/>
      <c r="AW14" s="38"/>
      <c r="AX14" s="37"/>
      <c r="AY14" s="38"/>
    </row>
    <row r="15" spans="1:51" x14ac:dyDescent="0.4">
      <c r="A15" s="32" t="s">
        <v>29</v>
      </c>
      <c r="B15" s="84">
        <v>2337.1999999999998</v>
      </c>
      <c r="C15" s="85">
        <f t="shared" si="0"/>
        <v>-4.4324501144913375</v>
      </c>
      <c r="D15" s="54"/>
      <c r="E15" s="54"/>
      <c r="F15" s="54"/>
      <c r="G15" s="54"/>
      <c r="H15" s="54"/>
      <c r="I15" s="54"/>
      <c r="J15" s="54"/>
      <c r="K15" s="41"/>
      <c r="L15" s="41"/>
      <c r="M15" s="41"/>
      <c r="N15" s="41"/>
      <c r="O15" s="41"/>
      <c r="P15" s="41"/>
      <c r="Q15" s="41"/>
      <c r="R15" s="41"/>
      <c r="S15" s="41"/>
      <c r="T15" s="38"/>
      <c r="U15" s="38"/>
      <c r="V15" s="38"/>
      <c r="W15" s="38"/>
      <c r="X15" s="38"/>
      <c r="Y15" s="38"/>
      <c r="Z15" s="38"/>
      <c r="AA15" s="38"/>
      <c r="AB15" s="38"/>
      <c r="AC15" s="38"/>
      <c r="AD15" s="38"/>
      <c r="AE15" s="38"/>
      <c r="AF15" s="38"/>
      <c r="AG15" s="38"/>
      <c r="AH15" s="38"/>
      <c r="AI15" s="38"/>
      <c r="AJ15" s="37"/>
      <c r="AK15" s="38"/>
      <c r="AL15" s="37"/>
      <c r="AM15" s="38"/>
      <c r="AN15" s="37"/>
      <c r="AO15" s="38"/>
      <c r="AP15" s="37"/>
      <c r="AQ15" s="38"/>
      <c r="AR15" s="37"/>
      <c r="AS15" s="38"/>
      <c r="AT15" s="37"/>
      <c r="AU15" s="38"/>
      <c r="AV15" s="37"/>
      <c r="AW15" s="38"/>
      <c r="AX15" s="37"/>
      <c r="AY15" s="38"/>
    </row>
    <row r="16" spans="1:51" x14ac:dyDescent="0.4">
      <c r="A16" s="32" t="s">
        <v>30</v>
      </c>
      <c r="B16" s="84">
        <v>2671.2</v>
      </c>
      <c r="C16" s="85">
        <f t="shared" si="0"/>
        <v>14.29060414170802</v>
      </c>
      <c r="D16" s="54"/>
      <c r="E16" s="54"/>
      <c r="F16" s="54"/>
      <c r="G16" s="54"/>
      <c r="H16" s="54"/>
      <c r="I16" s="54"/>
      <c r="J16" s="54"/>
      <c r="K16" s="41"/>
      <c r="L16" s="41"/>
      <c r="M16" s="41"/>
      <c r="N16" s="41"/>
      <c r="O16" s="41"/>
      <c r="P16" s="41"/>
      <c r="Q16" s="41"/>
      <c r="R16" s="41"/>
      <c r="S16" s="41"/>
      <c r="T16" s="38"/>
      <c r="U16" s="38"/>
      <c r="V16" s="38"/>
      <c r="W16" s="38"/>
      <c r="X16" s="38"/>
      <c r="Y16" s="38"/>
      <c r="Z16" s="38"/>
      <c r="AA16" s="38"/>
      <c r="AB16" s="38"/>
      <c r="AC16" s="38"/>
      <c r="AD16" s="38"/>
      <c r="AE16" s="38"/>
      <c r="AF16" s="38"/>
      <c r="AG16" s="38"/>
      <c r="AH16" s="38"/>
      <c r="AI16" s="38"/>
      <c r="AJ16" s="37"/>
      <c r="AK16" s="38"/>
      <c r="AL16" s="37"/>
      <c r="AM16" s="38"/>
      <c r="AN16" s="37"/>
      <c r="AO16" s="38"/>
      <c r="AP16" s="37"/>
      <c r="AQ16" s="38"/>
      <c r="AR16" s="37"/>
      <c r="AS16" s="38"/>
      <c r="AT16" s="37"/>
      <c r="AU16" s="38"/>
      <c r="AV16" s="37"/>
      <c r="AW16" s="38"/>
      <c r="AX16" s="37"/>
      <c r="AY16" s="38"/>
    </row>
    <row r="17" spans="1:51" x14ac:dyDescent="0.4">
      <c r="A17" s="32" t="s">
        <v>31</v>
      </c>
      <c r="B17" s="84">
        <v>2961.4</v>
      </c>
      <c r="C17" s="85">
        <f t="shared" si="0"/>
        <v>10.864031147050035</v>
      </c>
      <c r="D17" s="54"/>
      <c r="E17" s="54"/>
      <c r="F17" s="54"/>
      <c r="G17" s="54"/>
      <c r="H17" s="54"/>
      <c r="I17" s="54"/>
      <c r="J17" s="54"/>
      <c r="K17" s="41"/>
      <c r="L17" s="41"/>
      <c r="M17" s="41"/>
      <c r="N17" s="41"/>
      <c r="O17" s="41"/>
      <c r="P17" s="41"/>
      <c r="Q17" s="41"/>
      <c r="R17" s="41"/>
      <c r="S17" s="41"/>
      <c r="T17" s="38"/>
      <c r="U17" s="38"/>
      <c r="V17" s="38"/>
      <c r="W17" s="38"/>
      <c r="X17" s="38"/>
      <c r="Y17" s="38"/>
      <c r="Z17" s="38"/>
      <c r="AA17" s="38"/>
      <c r="AB17" s="38"/>
      <c r="AC17" s="38"/>
      <c r="AD17" s="38"/>
      <c r="AE17" s="38"/>
      <c r="AF17" s="38"/>
      <c r="AG17" s="38"/>
      <c r="AH17" s="38"/>
      <c r="AI17" s="38"/>
      <c r="AJ17" s="37"/>
      <c r="AK17" s="38"/>
      <c r="AL17" s="37"/>
      <c r="AM17" s="38"/>
      <c r="AN17" s="37"/>
      <c r="AO17" s="38"/>
      <c r="AP17" s="37"/>
      <c r="AQ17" s="38"/>
      <c r="AR17" s="37"/>
      <c r="AS17" s="38"/>
      <c r="AT17" s="37"/>
      <c r="AU17" s="38"/>
      <c r="AV17" s="37"/>
      <c r="AW17" s="38"/>
      <c r="AX17" s="37"/>
      <c r="AY17" s="38"/>
    </row>
    <row r="18" spans="1:51" x14ac:dyDescent="0.4">
      <c r="A18" s="32" t="s">
        <v>32</v>
      </c>
      <c r="B18" s="84">
        <v>3705.6</v>
      </c>
      <c r="C18" s="85">
        <f t="shared" si="0"/>
        <v>25.130006078206257</v>
      </c>
      <c r="D18" s="54"/>
      <c r="E18" s="54"/>
      <c r="F18" s="54"/>
      <c r="G18" s="54"/>
      <c r="H18" s="54"/>
      <c r="I18" s="54"/>
      <c r="J18" s="54"/>
      <c r="K18" s="41"/>
      <c r="L18" s="41"/>
      <c r="M18" s="41"/>
      <c r="N18" s="41"/>
      <c r="O18" s="41"/>
      <c r="P18" s="41"/>
      <c r="Q18" s="41"/>
      <c r="R18" s="41"/>
      <c r="S18" s="41"/>
      <c r="T18" s="39"/>
      <c r="U18" s="38"/>
      <c r="V18" s="38"/>
      <c r="W18" s="38"/>
      <c r="X18" s="38"/>
      <c r="Y18" s="38"/>
      <c r="Z18" s="38"/>
      <c r="AA18" s="38"/>
      <c r="AB18" s="38"/>
      <c r="AC18" s="38"/>
      <c r="AD18" s="38"/>
      <c r="AE18" s="38"/>
      <c r="AF18" s="38"/>
      <c r="AG18" s="38"/>
      <c r="AH18" s="38"/>
      <c r="AI18" s="38"/>
      <c r="AJ18" s="37"/>
      <c r="AK18" s="38"/>
      <c r="AL18" s="37"/>
      <c r="AM18" s="38"/>
      <c r="AN18" s="37"/>
      <c r="AO18" s="38"/>
      <c r="AP18" s="37"/>
      <c r="AQ18" s="38"/>
      <c r="AR18" s="37"/>
      <c r="AS18" s="38"/>
      <c r="AT18" s="37"/>
      <c r="AU18" s="38"/>
      <c r="AV18" s="37"/>
      <c r="AW18" s="38"/>
      <c r="AX18" s="37"/>
      <c r="AY18" s="38"/>
    </row>
    <row r="19" spans="1:51" x14ac:dyDescent="0.4">
      <c r="A19" s="32" t="s">
        <v>33</v>
      </c>
      <c r="B19" s="84">
        <v>2801</v>
      </c>
      <c r="C19" s="85">
        <f t="shared" si="0"/>
        <v>-24.411701208980997</v>
      </c>
      <c r="D19" s="54"/>
      <c r="E19" s="54"/>
      <c r="F19" s="54"/>
      <c r="G19" s="54"/>
      <c r="H19" s="54"/>
      <c r="I19" s="54"/>
      <c r="J19" s="54"/>
      <c r="K19" s="41"/>
      <c r="L19" s="41"/>
      <c r="M19" s="41"/>
      <c r="N19" s="41"/>
      <c r="O19" s="41"/>
      <c r="P19" s="41"/>
      <c r="Q19" s="41"/>
      <c r="R19" s="41"/>
      <c r="S19" s="41"/>
      <c r="T19" s="39"/>
      <c r="U19" s="38"/>
      <c r="V19" s="38"/>
      <c r="W19" s="38"/>
      <c r="X19" s="38"/>
      <c r="Y19" s="38"/>
      <c r="Z19" s="38"/>
      <c r="AA19" s="38"/>
      <c r="AB19" s="38"/>
      <c r="AC19" s="38"/>
      <c r="AD19" s="38"/>
      <c r="AE19" s="38"/>
      <c r="AF19" s="38"/>
      <c r="AG19" s="38"/>
      <c r="AH19" s="38"/>
      <c r="AI19" s="38"/>
      <c r="AJ19" s="37"/>
      <c r="AK19" s="38"/>
      <c r="AL19" s="37"/>
      <c r="AM19" s="38"/>
      <c r="AN19" s="37"/>
      <c r="AO19" s="38"/>
      <c r="AP19" s="37"/>
      <c r="AQ19" s="38"/>
      <c r="AR19" s="37"/>
      <c r="AS19" s="38"/>
      <c r="AT19" s="37"/>
      <c r="AU19" s="38"/>
      <c r="AV19" s="37"/>
      <c r="AW19" s="38"/>
      <c r="AX19" s="37"/>
      <c r="AY19" s="38"/>
    </row>
    <row r="20" spans="1:51" x14ac:dyDescent="0.4">
      <c r="A20" s="32" t="s">
        <v>34</v>
      </c>
      <c r="B20" s="84">
        <v>3603.9</v>
      </c>
      <c r="C20" s="85">
        <f t="shared" si="0"/>
        <v>28.664762584791159</v>
      </c>
      <c r="D20" s="54"/>
      <c r="E20" s="54"/>
      <c r="F20" s="54"/>
      <c r="G20" s="54"/>
      <c r="H20" s="54"/>
      <c r="I20" s="54"/>
      <c r="J20" s="54"/>
      <c r="K20" s="41"/>
      <c r="L20" s="41"/>
      <c r="M20" s="41"/>
      <c r="N20" s="41"/>
      <c r="O20" s="41"/>
      <c r="P20" s="41"/>
      <c r="Q20" s="41"/>
      <c r="R20" s="41"/>
      <c r="S20" s="41"/>
      <c r="T20" s="39"/>
      <c r="U20" s="38"/>
      <c r="V20" s="38"/>
      <c r="W20" s="38"/>
      <c r="X20" s="38"/>
      <c r="Y20" s="38"/>
      <c r="Z20" s="38"/>
      <c r="AA20" s="38"/>
      <c r="AB20" s="38"/>
      <c r="AC20" s="38"/>
      <c r="AD20" s="38"/>
      <c r="AE20" s="38"/>
      <c r="AF20" s="38"/>
      <c r="AG20" s="38"/>
      <c r="AH20" s="38"/>
      <c r="AI20" s="38"/>
      <c r="AJ20" s="37"/>
      <c r="AK20" s="38"/>
      <c r="AL20" s="37"/>
      <c r="AM20" s="38"/>
      <c r="AN20" s="37"/>
      <c r="AO20" s="38"/>
      <c r="AP20" s="37"/>
      <c r="AQ20" s="38"/>
      <c r="AR20" s="37"/>
      <c r="AS20" s="38"/>
      <c r="AT20" s="37"/>
      <c r="AU20" s="38"/>
      <c r="AV20" s="37">
        <v>3203.7</v>
      </c>
      <c r="AW20" s="38">
        <v>14.377008211353083</v>
      </c>
      <c r="AX20" s="37">
        <v>3194.7</v>
      </c>
      <c r="AY20" s="38">
        <v>14.055694394858964</v>
      </c>
    </row>
    <row r="21" spans="1:51" x14ac:dyDescent="0.4">
      <c r="A21" s="32" t="s">
        <v>35</v>
      </c>
      <c r="B21" s="84">
        <v>3909.9</v>
      </c>
      <c r="C21" s="85">
        <f t="shared" si="0"/>
        <v>8.4908016315658141</v>
      </c>
      <c r="D21" s="54"/>
      <c r="E21" s="54"/>
      <c r="F21" s="54"/>
      <c r="G21" s="54"/>
      <c r="H21" s="54"/>
      <c r="I21" s="54"/>
      <c r="J21" s="54"/>
      <c r="K21" s="41"/>
      <c r="L21" s="41"/>
      <c r="M21" s="41"/>
      <c r="N21" s="41"/>
      <c r="O21" s="41"/>
      <c r="P21" s="41"/>
      <c r="Q21" s="41"/>
      <c r="R21" s="41"/>
      <c r="S21" s="41"/>
      <c r="T21" s="39"/>
      <c r="U21" s="38"/>
      <c r="V21" s="38"/>
      <c r="W21" s="38"/>
      <c r="X21" s="38"/>
      <c r="Y21" s="38"/>
      <c r="Z21" s="38"/>
      <c r="AA21" s="38"/>
      <c r="AB21" s="38"/>
      <c r="AC21" s="38"/>
      <c r="AD21" s="38"/>
      <c r="AE21" s="38"/>
      <c r="AF21" s="38"/>
      <c r="AG21" s="38"/>
      <c r="AH21" s="38"/>
      <c r="AI21" s="38"/>
      <c r="AJ21" s="37"/>
      <c r="AK21" s="38"/>
      <c r="AL21" s="37"/>
      <c r="AM21" s="38"/>
      <c r="AN21" s="37"/>
      <c r="AO21" s="38"/>
      <c r="AP21" s="37">
        <v>3902.4</v>
      </c>
      <c r="AQ21" s="38">
        <v>8.2826937484391969</v>
      </c>
      <c r="AR21" s="37">
        <v>3821.3</v>
      </c>
      <c r="AS21" s="38">
        <v>6.0323538388967535</v>
      </c>
      <c r="AT21" s="37">
        <v>3672.4</v>
      </c>
      <c r="AU21" s="38">
        <v>1.9007186658897224</v>
      </c>
      <c r="AV21" s="37">
        <v>3446.4</v>
      </c>
      <c r="AW21" s="38">
        <v>7.5756156943534103</v>
      </c>
      <c r="AX21" s="37">
        <v>3574.8</v>
      </c>
      <c r="AY21" s="38">
        <v>11.897830782233076</v>
      </c>
    </row>
    <row r="22" spans="1:51" x14ac:dyDescent="0.4">
      <c r="A22" s="32" t="s">
        <v>36</v>
      </c>
      <c r="B22" s="84">
        <v>3307</v>
      </c>
      <c r="C22" s="85">
        <f t="shared" si="0"/>
        <v>-15.419831709250875</v>
      </c>
      <c r="D22" s="54"/>
      <c r="E22" s="54"/>
      <c r="F22" s="54"/>
      <c r="G22" s="54"/>
      <c r="H22" s="54"/>
      <c r="I22" s="54"/>
      <c r="J22" s="54"/>
      <c r="K22" s="41"/>
      <c r="L22" s="41"/>
      <c r="M22" s="41"/>
      <c r="N22" s="41"/>
      <c r="O22" s="41"/>
      <c r="P22" s="41"/>
      <c r="Q22" s="41"/>
      <c r="R22" s="41"/>
      <c r="S22" s="41"/>
      <c r="T22" s="39"/>
      <c r="U22" s="38"/>
      <c r="V22" s="38"/>
      <c r="W22" s="38"/>
      <c r="X22" s="38"/>
      <c r="Y22" s="38"/>
      <c r="Z22" s="38"/>
      <c r="AA22" s="38"/>
      <c r="AB22" s="38"/>
      <c r="AC22" s="38"/>
      <c r="AD22" s="38"/>
      <c r="AE22" s="38"/>
      <c r="AF22" s="38"/>
      <c r="AG22" s="38"/>
      <c r="AH22" s="38"/>
      <c r="AI22" s="38"/>
      <c r="AJ22" s="37"/>
      <c r="AK22" s="38"/>
      <c r="AL22" s="37">
        <v>3285</v>
      </c>
      <c r="AM22" s="38">
        <v>-15.982505946443649</v>
      </c>
      <c r="AN22" s="37">
        <v>3650.6</v>
      </c>
      <c r="AO22" s="38">
        <v>-6.6318831683674802</v>
      </c>
      <c r="AP22" s="37">
        <v>3767.3</v>
      </c>
      <c r="AQ22" s="38">
        <v>-3.4619721197211906</v>
      </c>
      <c r="AR22" s="37">
        <v>3768.7</v>
      </c>
      <c r="AS22" s="38">
        <v>-1.3764949101091384</v>
      </c>
      <c r="AT22" s="37">
        <v>3663.7</v>
      </c>
      <c r="AU22" s="38">
        <v>-0.23690229822460607</v>
      </c>
      <c r="AV22" s="37">
        <v>3451.7</v>
      </c>
      <c r="AW22" s="38">
        <v>0.15378365831011376</v>
      </c>
      <c r="AX22" s="37">
        <v>3612.3</v>
      </c>
      <c r="AY22" s="38">
        <v>1.0490097348103467</v>
      </c>
    </row>
    <row r="23" spans="1:51" x14ac:dyDescent="0.4">
      <c r="A23" s="32" t="s">
        <v>37</v>
      </c>
      <c r="B23" s="84">
        <v>3276.1</v>
      </c>
      <c r="C23" s="85">
        <f t="shared" si="0"/>
        <v>-0.93438161475657422</v>
      </c>
      <c r="D23" s="54"/>
      <c r="E23" s="54"/>
      <c r="F23" s="54"/>
      <c r="G23" s="54"/>
      <c r="H23" s="54"/>
      <c r="I23" s="54"/>
      <c r="J23" s="54"/>
      <c r="K23" s="41"/>
      <c r="L23" s="41"/>
      <c r="M23" s="41"/>
      <c r="N23" s="41"/>
      <c r="O23" s="41"/>
      <c r="P23" s="41"/>
      <c r="Q23" s="41"/>
      <c r="R23" s="41"/>
      <c r="S23" s="41"/>
      <c r="T23" s="39"/>
      <c r="U23" s="38"/>
      <c r="V23" s="38"/>
      <c r="W23" s="38"/>
      <c r="X23" s="38"/>
      <c r="Y23" s="38"/>
      <c r="Z23" s="38"/>
      <c r="AA23" s="38"/>
      <c r="AB23" s="38"/>
      <c r="AC23" s="38"/>
      <c r="AD23" s="38"/>
      <c r="AE23" s="38"/>
      <c r="AF23" s="38"/>
      <c r="AG23" s="38"/>
      <c r="AH23" s="38">
        <v>3172.1</v>
      </c>
      <c r="AI23" s="38">
        <v>-4.0792258844874585</v>
      </c>
      <c r="AJ23" s="37">
        <v>3162</v>
      </c>
      <c r="AK23" s="38">
        <v>-4.3846386452978559</v>
      </c>
      <c r="AL23" s="37">
        <v>3447.2</v>
      </c>
      <c r="AM23" s="38">
        <v>4.937595129375949</v>
      </c>
      <c r="AN23" s="37">
        <v>3779.3</v>
      </c>
      <c r="AO23" s="38">
        <v>3.5254478715827542</v>
      </c>
      <c r="AP23" s="37">
        <v>3928.4</v>
      </c>
      <c r="AQ23" s="38">
        <v>4.2762721312345597</v>
      </c>
      <c r="AR23" s="37">
        <v>3920.3</v>
      </c>
      <c r="AS23" s="38">
        <v>4.0226072651046829</v>
      </c>
      <c r="AT23" s="37">
        <v>3874.6</v>
      </c>
      <c r="AU23" s="38">
        <v>5.7564756939705752</v>
      </c>
      <c r="AV23" s="37">
        <v>3757.9</v>
      </c>
      <c r="AW23" s="38">
        <v>8.8709911058319157</v>
      </c>
      <c r="AX23" s="37">
        <v>3749.1</v>
      </c>
      <c r="AY23" s="38">
        <v>3.7870608753425739</v>
      </c>
    </row>
    <row r="24" spans="1:51" x14ac:dyDescent="0.4">
      <c r="A24" s="32" t="s">
        <v>38</v>
      </c>
      <c r="B24" s="84">
        <v>4167.5</v>
      </c>
      <c r="C24" s="85">
        <f t="shared" si="0"/>
        <v>27.209181648911816</v>
      </c>
      <c r="D24" s="54"/>
      <c r="E24" s="54"/>
      <c r="F24" s="54"/>
      <c r="G24" s="54"/>
      <c r="H24" s="54"/>
      <c r="I24" s="54"/>
      <c r="J24" s="54"/>
      <c r="K24" s="41"/>
      <c r="L24" s="41"/>
      <c r="M24" s="41"/>
      <c r="N24" s="41"/>
      <c r="O24" s="41"/>
      <c r="P24" s="41"/>
      <c r="Q24" s="41"/>
      <c r="R24" s="41"/>
      <c r="S24" s="41"/>
      <c r="T24" s="39"/>
      <c r="U24" s="39"/>
      <c r="V24" s="39"/>
      <c r="W24" s="39"/>
      <c r="X24" s="39"/>
      <c r="Y24" s="39"/>
      <c r="Z24" s="39"/>
      <c r="AA24" s="39"/>
      <c r="AB24" s="39"/>
      <c r="AC24" s="38"/>
      <c r="AD24" s="38">
        <v>4189.2</v>
      </c>
      <c r="AE24" s="38">
        <v>27.871554592350666</v>
      </c>
      <c r="AF24" s="38">
        <v>3908.6</v>
      </c>
      <c r="AG24" s="38">
        <v>19.306492475809645</v>
      </c>
      <c r="AH24" s="38">
        <v>3459.5</v>
      </c>
      <c r="AI24" s="38">
        <v>9.0602440023958906</v>
      </c>
      <c r="AJ24" s="37">
        <v>3445.7</v>
      </c>
      <c r="AK24" s="38">
        <v>8.9721695129664667</v>
      </c>
      <c r="AL24" s="37">
        <v>3674.6</v>
      </c>
      <c r="AM24" s="38">
        <v>6.5966581573450922</v>
      </c>
      <c r="AN24" s="37">
        <v>3939.8</v>
      </c>
      <c r="AO24" s="38">
        <v>4.2468181938454252</v>
      </c>
      <c r="AP24" s="37">
        <v>4091.9</v>
      </c>
      <c r="AQ24" s="38">
        <v>4.1619997963547428</v>
      </c>
      <c r="AR24" s="37">
        <v>4178.6000000000004</v>
      </c>
      <c r="AS24" s="38">
        <v>6.5887814708058157</v>
      </c>
      <c r="AT24" s="37">
        <v>4213.8999999999996</v>
      </c>
      <c r="AU24" s="38">
        <v>8.7570329840499497</v>
      </c>
      <c r="AV24" s="37"/>
      <c r="AW24" s="38"/>
      <c r="AX24" s="37"/>
      <c r="AY24" s="38"/>
    </row>
    <row r="25" spans="1:51" x14ac:dyDescent="0.4">
      <c r="A25" s="32" t="s">
        <v>39</v>
      </c>
      <c r="B25" s="84">
        <v>4938.3</v>
      </c>
      <c r="C25" s="85">
        <f t="shared" si="0"/>
        <v>18.495500899820037</v>
      </c>
      <c r="D25" s="54"/>
      <c r="E25" s="54"/>
      <c r="F25" s="54"/>
      <c r="G25" s="54"/>
      <c r="H25" s="54"/>
      <c r="I25" s="54"/>
      <c r="J25" s="54"/>
      <c r="K25" s="41"/>
      <c r="L25" s="41"/>
      <c r="M25" s="41"/>
      <c r="N25" s="41"/>
      <c r="O25" s="41"/>
      <c r="P25" s="41"/>
      <c r="Q25" s="41"/>
      <c r="R25" s="41"/>
      <c r="S25" s="41"/>
      <c r="T25" s="39"/>
      <c r="U25" s="39"/>
      <c r="V25" s="39"/>
      <c r="W25" s="39"/>
      <c r="X25" s="39"/>
      <c r="Y25" s="39"/>
      <c r="Z25" s="39"/>
      <c r="AA25" s="39"/>
      <c r="AB25" s="39">
        <v>4472</v>
      </c>
      <c r="AC25" s="38">
        <v>7.3065386920000002</v>
      </c>
      <c r="AD25" s="38">
        <v>4440.6000000000004</v>
      </c>
      <c r="AE25" s="38">
        <v>6.0011458034947118</v>
      </c>
      <c r="AF25" s="38">
        <v>4143.7</v>
      </c>
      <c r="AG25" s="38">
        <v>6.0149414112469879</v>
      </c>
      <c r="AH25" s="38">
        <v>3708.6</v>
      </c>
      <c r="AI25" s="38">
        <v>7.2004624945801288</v>
      </c>
      <c r="AJ25" s="37">
        <v>3682.3</v>
      </c>
      <c r="AK25" s="38">
        <v>6.8665292973851599</v>
      </c>
      <c r="AL25" s="37">
        <v>3953.7</v>
      </c>
      <c r="AM25" s="38">
        <v>7.595384531649696</v>
      </c>
      <c r="AN25" s="37">
        <v>4123.3</v>
      </c>
      <c r="AO25" s="38">
        <v>4.657596832326516</v>
      </c>
      <c r="AP25" s="37">
        <v>4259.3999999999996</v>
      </c>
      <c r="AQ25" s="38">
        <v>4.0934529191817948</v>
      </c>
      <c r="AR25" s="37"/>
      <c r="AS25" s="38"/>
      <c r="AT25" s="37"/>
      <c r="AU25" s="38"/>
      <c r="AV25" s="37"/>
      <c r="AW25" s="38"/>
      <c r="AX25" s="37"/>
      <c r="AY25" s="38"/>
    </row>
    <row r="26" spans="1:51" x14ac:dyDescent="0.4">
      <c r="A26" s="32" t="s">
        <v>40</v>
      </c>
      <c r="B26" s="84">
        <v>5838.8139290099989</v>
      </c>
      <c r="C26" s="85">
        <f t="shared" si="0"/>
        <v>18.235302209464766</v>
      </c>
      <c r="D26" s="54"/>
      <c r="E26" s="54"/>
      <c r="F26" s="54"/>
      <c r="G26" s="54"/>
      <c r="H26" s="54"/>
      <c r="I26" s="54"/>
      <c r="J26" s="54"/>
      <c r="K26" s="41"/>
      <c r="L26" s="41"/>
      <c r="M26" s="41"/>
      <c r="N26" s="41"/>
      <c r="O26" s="41"/>
      <c r="P26" s="41"/>
      <c r="Q26" s="41"/>
      <c r="R26" s="41"/>
      <c r="S26" s="41"/>
      <c r="T26" s="38"/>
      <c r="U26" s="39"/>
      <c r="V26" s="39">
        <v>6063.6</v>
      </c>
      <c r="W26" s="38">
        <v>22.787193973634643</v>
      </c>
      <c r="X26" s="39">
        <v>5418</v>
      </c>
      <c r="Y26" s="39">
        <v>9.7138691452524064</v>
      </c>
      <c r="Z26" s="39">
        <v>5028.1000000000004</v>
      </c>
      <c r="AA26" s="39">
        <v>1.8184395439726275</v>
      </c>
      <c r="AB26" s="39">
        <v>4696.2</v>
      </c>
      <c r="AC26" s="38">
        <v>5.0134168160000003</v>
      </c>
      <c r="AD26" s="38">
        <v>4707.3</v>
      </c>
      <c r="AE26" s="38">
        <v>6.0059451425483079</v>
      </c>
      <c r="AF26" s="38">
        <v>4392.1000000000004</v>
      </c>
      <c r="AG26" s="38">
        <v>5.9946424692907341</v>
      </c>
      <c r="AH26" s="38">
        <v>3931.1</v>
      </c>
      <c r="AI26" s="38">
        <v>5.9995685703500001</v>
      </c>
      <c r="AJ26" s="37">
        <v>3875.5</v>
      </c>
      <c r="AK26" s="38">
        <v>5.246720799500304</v>
      </c>
      <c r="AL26" s="37">
        <v>4262.3</v>
      </c>
      <c r="AM26" s="38">
        <v>7.8053468902547163</v>
      </c>
      <c r="AN26" s="37"/>
      <c r="AO26" s="38"/>
      <c r="AP26" s="37"/>
      <c r="AQ26" s="38"/>
      <c r="AR26" s="37"/>
      <c r="AS26" s="38"/>
      <c r="AT26" s="37"/>
      <c r="AU26" s="38"/>
      <c r="AV26" s="37"/>
      <c r="AW26" s="38"/>
      <c r="AX26" s="37"/>
      <c r="AY26" s="38"/>
    </row>
    <row r="27" spans="1:51" x14ac:dyDescent="0.4">
      <c r="A27" s="40" t="s">
        <v>41</v>
      </c>
      <c r="B27" s="39">
        <v>6133.704735629999</v>
      </c>
      <c r="C27" s="85">
        <f>100*(B27/B26-1)</f>
        <v>5.0505258466080338</v>
      </c>
      <c r="D27" s="54"/>
      <c r="E27" s="54"/>
      <c r="F27" s="54"/>
      <c r="G27" s="54"/>
      <c r="H27" s="54"/>
      <c r="I27" s="54"/>
      <c r="J27" s="54"/>
      <c r="K27" s="41"/>
      <c r="L27" s="41"/>
      <c r="M27" s="41"/>
      <c r="N27" s="38"/>
      <c r="O27" s="38"/>
      <c r="P27" s="38"/>
      <c r="Q27" s="41"/>
      <c r="R27" s="38">
        <v>6019.8650255900002</v>
      </c>
      <c r="S27" s="41">
        <v>3.100819768899532</v>
      </c>
      <c r="T27" s="38">
        <v>5704.8</v>
      </c>
      <c r="U27" s="39">
        <v>-2.2999999999999998</v>
      </c>
      <c r="V27" s="39">
        <v>5676.8</v>
      </c>
      <c r="W27" s="38">
        <v>-6.3790487499175486</v>
      </c>
      <c r="X27" s="39">
        <v>5327.3</v>
      </c>
      <c r="Y27" s="39">
        <v>-1.6740494647471404</v>
      </c>
      <c r="Z27" s="39">
        <v>5128.8</v>
      </c>
      <c r="AA27" s="39">
        <v>2.0027445754857709</v>
      </c>
      <c r="AB27" s="39">
        <v>4982.7</v>
      </c>
      <c r="AC27" s="38">
        <v>6.1006771430000004</v>
      </c>
      <c r="AD27" s="38">
        <v>4989.5</v>
      </c>
      <c r="AE27" s="38">
        <v>5.9949440231130247</v>
      </c>
      <c r="AF27" s="38">
        <v>4655.3</v>
      </c>
      <c r="AG27" s="38">
        <v>5.9925775824776206</v>
      </c>
      <c r="AH27" s="38">
        <v>4168.8999999999996</v>
      </c>
      <c r="AI27" s="38">
        <v>6.049197425656927</v>
      </c>
      <c r="AJ27" s="38"/>
      <c r="AK27" s="38"/>
      <c r="AL27" s="38"/>
      <c r="AM27" s="38"/>
      <c r="AN27" s="38"/>
      <c r="AO27" s="38"/>
      <c r="AP27" s="38"/>
      <c r="AQ27" s="38"/>
      <c r="AR27" s="38"/>
      <c r="AS27" s="38"/>
      <c r="AT27" s="38"/>
      <c r="AU27" s="38"/>
      <c r="AV27" s="38"/>
      <c r="AW27" s="38"/>
      <c r="AX27" s="38"/>
      <c r="AY27" s="38"/>
    </row>
    <row r="28" spans="1:51" x14ac:dyDescent="0.4">
      <c r="A28" s="40" t="s">
        <v>42</v>
      </c>
      <c r="B28" s="39">
        <v>6932.7037044099998</v>
      </c>
      <c r="C28" s="85">
        <f>100*(B28/B27-1)</f>
        <v>13.026368291559676</v>
      </c>
      <c r="D28" s="54"/>
      <c r="E28" s="54"/>
      <c r="F28" s="54"/>
      <c r="G28" s="54"/>
      <c r="H28" s="54"/>
      <c r="I28" s="54"/>
      <c r="J28" s="54"/>
      <c r="K28" s="41"/>
      <c r="L28" s="41"/>
      <c r="M28" s="41"/>
      <c r="N28" s="38">
        <v>6807.8020778419777</v>
      </c>
      <c r="O28" s="38">
        <v>10.99005203651593</v>
      </c>
      <c r="P28" s="38">
        <v>6573.1034036953415</v>
      </c>
      <c r="Q28" s="41">
        <v>7.1636749241111186</v>
      </c>
      <c r="R28" s="38">
        <v>6163.9574900500002</v>
      </c>
      <c r="S28" s="41">
        <v>2.3936161998229899</v>
      </c>
      <c r="T28" s="38">
        <v>5887.2</v>
      </c>
      <c r="U28" s="39">
        <v>3.2</v>
      </c>
      <c r="V28" s="39">
        <v>5855.9</v>
      </c>
      <c r="W28" s="38">
        <v>3.1549464487034884</v>
      </c>
      <c r="X28" s="39">
        <v>5324.6</v>
      </c>
      <c r="Y28" s="39">
        <v>-5.0682334390772521E-2</v>
      </c>
      <c r="Z28" s="39">
        <v>5194.3999999999996</v>
      </c>
      <c r="AA28" s="39">
        <v>1.2790516300109189</v>
      </c>
      <c r="AB28" s="39">
        <v>5280.7</v>
      </c>
      <c r="AC28" s="38">
        <v>5.980693198</v>
      </c>
      <c r="AD28" s="38">
        <v>5288.6</v>
      </c>
      <c r="AE28" s="38">
        <v>5.9945886361358891</v>
      </c>
      <c r="AF28" s="38"/>
      <c r="AG28" s="38"/>
      <c r="AH28" s="38"/>
      <c r="AI28" s="38"/>
      <c r="AJ28" s="38"/>
      <c r="AK28" s="38"/>
      <c r="AL28" s="38"/>
      <c r="AM28" s="38"/>
      <c r="AN28" s="38"/>
      <c r="AO28" s="38"/>
      <c r="AP28" s="38"/>
      <c r="AQ28" s="38"/>
      <c r="AR28" s="38"/>
      <c r="AS28" s="38"/>
      <c r="AT28" s="38"/>
      <c r="AU28" s="38"/>
      <c r="AV28" s="38"/>
      <c r="AW28" s="38"/>
      <c r="AX28" s="38"/>
      <c r="AY28" s="38"/>
    </row>
    <row r="29" spans="1:51" x14ac:dyDescent="0.4">
      <c r="A29" s="42" t="s">
        <v>43</v>
      </c>
      <c r="B29" s="39">
        <v>6008.6657180500006</v>
      </c>
      <c r="C29" s="85">
        <f>100*(B29/B28-1)</f>
        <v>-13.328681359513528</v>
      </c>
      <c r="D29" s="54"/>
      <c r="E29" s="54"/>
      <c r="F29" s="54"/>
      <c r="G29" s="54"/>
      <c r="H29" s="54"/>
      <c r="I29" s="54"/>
      <c r="J29" s="39">
        <v>5989.8560006119169</v>
      </c>
      <c r="K29" s="41">
        <v>-13.599999999975809</v>
      </c>
      <c r="L29" s="39">
        <v>6462.5349528324832</v>
      </c>
      <c r="M29" s="41">
        <v>-6.7818959474416189</v>
      </c>
      <c r="N29" s="38">
        <v>7067.0358534100387</v>
      </c>
      <c r="O29" s="38">
        <v>3.8078923653173558</v>
      </c>
      <c r="P29" s="38">
        <v>6881.5282674637783</v>
      </c>
      <c r="Q29" s="41">
        <v>4.6922259521285259</v>
      </c>
      <c r="R29" s="38">
        <v>6499.1495800900002</v>
      </c>
      <c r="S29" s="41">
        <v>5.4379364325771951</v>
      </c>
      <c r="T29" s="38">
        <v>6163.8</v>
      </c>
      <c r="U29" s="39">
        <v>4.7</v>
      </c>
      <c r="V29" s="39">
        <v>6135</v>
      </c>
      <c r="W29" s="38">
        <v>4.7661333014566543</v>
      </c>
      <c r="X29" s="39">
        <v>5325.3</v>
      </c>
      <c r="Y29" s="39">
        <v>1.3146527438667732E-2</v>
      </c>
      <c r="Z29" s="39">
        <v>5259.6</v>
      </c>
      <c r="AA29" s="39">
        <v>1.2551979054366447</v>
      </c>
      <c r="AB29" s="39"/>
      <c r="AC29" s="38"/>
      <c r="AD29" s="38"/>
      <c r="AE29" s="38"/>
      <c r="AF29" s="38"/>
      <c r="AG29" s="38"/>
      <c r="AH29" s="38"/>
      <c r="AI29" s="38"/>
      <c r="AJ29" s="38"/>
      <c r="AK29" s="38"/>
      <c r="AL29" s="38"/>
      <c r="AM29" s="38"/>
      <c r="AN29" s="38"/>
      <c r="AO29" s="38"/>
      <c r="AP29" s="38"/>
      <c r="AQ29" s="38"/>
      <c r="AR29" s="38"/>
      <c r="AS29" s="38"/>
      <c r="AT29" s="38"/>
      <c r="AU29" s="38"/>
      <c r="AV29" s="38"/>
      <c r="AW29" s="38"/>
      <c r="AX29" s="38"/>
      <c r="AY29" s="38"/>
    </row>
    <row r="30" spans="1:51" x14ac:dyDescent="0.4">
      <c r="A30" s="42" t="s">
        <v>64</v>
      </c>
      <c r="B30" s="39">
        <v>6142.6</v>
      </c>
      <c r="C30" s="85">
        <f>100*(B30/B29-1)</f>
        <v>2.2290186912488963</v>
      </c>
      <c r="D30" s="54"/>
      <c r="E30" s="54"/>
      <c r="F30" s="54"/>
      <c r="G30" s="54"/>
      <c r="H30" s="86">
        <v>6024.6743837238191</v>
      </c>
      <c r="I30" s="54">
        <f>(H30/B29-1)*100</f>
        <v>0.26642629869937373</v>
      </c>
      <c r="J30" s="39">
        <v>5895.9501765934874</v>
      </c>
      <c r="K30" s="41">
        <v>-1.5677476054321904</v>
      </c>
      <c r="L30" s="39">
        <v>6598.2481868400937</v>
      </c>
      <c r="M30" s="41">
        <v>2.0999999999710361</v>
      </c>
      <c r="N30" s="38">
        <v>7211.9045905586163</v>
      </c>
      <c r="O30" s="38">
        <v>2.049922204352117</v>
      </c>
      <c r="P30" s="38">
        <v>7138.871882753665</v>
      </c>
      <c r="Q30" s="41">
        <v>3.7396288337086414</v>
      </c>
      <c r="R30" s="38">
        <v>6997.8963623299996</v>
      </c>
      <c r="S30" s="41">
        <v>7.6740314420197242</v>
      </c>
      <c r="T30" s="38">
        <v>6531.9</v>
      </c>
      <c r="U30" s="39">
        <v>6</v>
      </c>
      <c r="V30" s="39">
        <v>6508.4</v>
      </c>
      <c r="W30" s="38">
        <v>6.086389568052164</v>
      </c>
      <c r="AB30" s="39"/>
      <c r="AC30" s="38"/>
      <c r="AD30" s="38"/>
      <c r="AE30" s="38"/>
      <c r="AF30" s="38"/>
      <c r="AG30" s="38"/>
      <c r="AH30" s="38"/>
      <c r="AI30" s="38"/>
      <c r="AJ30" s="38"/>
      <c r="AK30" s="38"/>
      <c r="AL30" s="38"/>
      <c r="AM30" s="38"/>
      <c r="AN30" s="38"/>
      <c r="AO30" s="38"/>
      <c r="AP30" s="38"/>
      <c r="AQ30" s="38"/>
      <c r="AR30" s="38"/>
      <c r="AS30" s="38"/>
      <c r="AT30" s="38"/>
      <c r="AU30" s="38"/>
      <c r="AV30" s="38"/>
      <c r="AW30" s="38"/>
      <c r="AX30" s="38"/>
      <c r="AY30" s="38"/>
    </row>
    <row r="31" spans="1:51" x14ac:dyDescent="0.4">
      <c r="A31" s="42" t="s">
        <v>69</v>
      </c>
      <c r="B31" s="80"/>
      <c r="C31" s="85"/>
      <c r="D31" s="39">
        <v>5951.4600003599999</v>
      </c>
      <c r="E31" s="54">
        <f>(D31/B30-1)*100</f>
        <v>-3.1117116471852335</v>
      </c>
      <c r="F31" s="39">
        <v>4554.3549963599999</v>
      </c>
      <c r="G31" s="54">
        <f>(F31/B30-1)*100</f>
        <v>-25.856233576010169</v>
      </c>
      <c r="H31" s="87">
        <v>6433.6722418177851</v>
      </c>
      <c r="I31" s="54">
        <f>(H31/H30-1)*100</f>
        <v>6.7887130829660913</v>
      </c>
      <c r="J31" s="39">
        <v>6244.9707366590937</v>
      </c>
      <c r="K31" s="41">
        <v>5.9196660353609154</v>
      </c>
      <c r="L31" s="39">
        <v>6862.6174513925307</v>
      </c>
      <c r="M31" s="41">
        <v>4.0066583897178987</v>
      </c>
      <c r="N31" s="38">
        <v>7463.1494486590827</v>
      </c>
      <c r="O31" s="38">
        <v>3.4837518292932135</v>
      </c>
      <c r="P31" s="38">
        <v>7424.0767058396814</v>
      </c>
      <c r="Q31" s="41">
        <v>3.9950965330393995</v>
      </c>
      <c r="R31" s="38">
        <v>7528.5389210399999</v>
      </c>
      <c r="S31" s="41">
        <v>7.5828867881849948</v>
      </c>
      <c r="T31" s="38"/>
      <c r="U31" s="39"/>
      <c r="V31" s="39"/>
      <c r="W31" s="38"/>
      <c r="AB31" s="39"/>
      <c r="AC31" s="38"/>
      <c r="AD31" s="38"/>
      <c r="AE31" s="38"/>
      <c r="AF31" s="38"/>
      <c r="AG31" s="38"/>
      <c r="AH31" s="38"/>
      <c r="AI31" s="38"/>
      <c r="AJ31" s="38"/>
      <c r="AK31" s="38"/>
      <c r="AL31" s="38"/>
      <c r="AM31" s="38"/>
      <c r="AN31" s="38"/>
      <c r="AO31" s="38"/>
      <c r="AP31" s="38"/>
      <c r="AQ31" s="38"/>
      <c r="AR31" s="38"/>
      <c r="AS31" s="38"/>
      <c r="AT31" s="38"/>
      <c r="AU31" s="38"/>
      <c r="AV31" s="38"/>
      <c r="AW31" s="38"/>
      <c r="AX31" s="38"/>
      <c r="AY31" s="38"/>
    </row>
    <row r="32" spans="1:51" x14ac:dyDescent="0.4">
      <c r="A32" s="42" t="s">
        <v>71</v>
      </c>
      <c r="B32" s="80"/>
      <c r="C32" s="85"/>
      <c r="D32" s="39">
        <v>6709.5136700799994</v>
      </c>
      <c r="E32" s="54">
        <f>(D32/D31-1)*100</f>
        <v>12.737272361305374</v>
      </c>
      <c r="F32" s="39">
        <v>5563.7568160800001</v>
      </c>
      <c r="G32" s="54">
        <f>(F32/F31-1)*100</f>
        <v>22.163441816168252</v>
      </c>
      <c r="H32" s="87">
        <v>6812.6689040780584</v>
      </c>
      <c r="I32" s="54">
        <f t="shared" ref="I32" si="1">(H32/H31-1)*100</f>
        <v>5.8908294985383192</v>
      </c>
      <c r="J32" s="39">
        <v>6612.4833101177655</v>
      </c>
      <c r="K32" s="41">
        <v>5.8849366787470547</v>
      </c>
      <c r="L32" s="39">
        <v>7171.435236701851</v>
      </c>
      <c r="M32" s="41">
        <v>4.4999999999512763</v>
      </c>
      <c r="N32" s="38">
        <v>7773.385328920097</v>
      </c>
      <c r="O32" s="38">
        <v>4.1569029589345163</v>
      </c>
      <c r="P32" s="38"/>
      <c r="Q32" s="41"/>
      <c r="R32" s="38"/>
      <c r="S32" s="41"/>
      <c r="T32" s="38"/>
      <c r="U32" s="39"/>
      <c r="V32" s="39"/>
      <c r="W32" s="38"/>
      <c r="AB32" s="39"/>
      <c r="AC32" s="38"/>
      <c r="AD32" s="38"/>
      <c r="AE32" s="38"/>
      <c r="AF32" s="38"/>
      <c r="AG32" s="38"/>
      <c r="AH32" s="38"/>
      <c r="AI32" s="38"/>
      <c r="AJ32" s="38"/>
      <c r="AK32" s="38"/>
      <c r="AL32" s="38"/>
      <c r="AM32" s="38"/>
      <c r="AN32" s="38"/>
      <c r="AO32" s="38"/>
      <c r="AP32" s="38"/>
      <c r="AQ32" s="38"/>
      <c r="AR32" s="38"/>
      <c r="AS32" s="38"/>
      <c r="AT32" s="38"/>
      <c r="AU32" s="38"/>
      <c r="AV32" s="38"/>
      <c r="AW32" s="38"/>
      <c r="AX32" s="38"/>
      <c r="AY32" s="38"/>
    </row>
    <row r="33" spans="1:51" x14ac:dyDescent="0.4">
      <c r="A33" s="42" t="s">
        <v>75</v>
      </c>
      <c r="B33" s="80"/>
      <c r="C33" s="85"/>
      <c r="D33" s="39">
        <v>7342.2494123799997</v>
      </c>
      <c r="E33" s="54">
        <f t="shared" ref="E33:E35" si="2">(D33/D32-1)*100</f>
        <v>9.4304263082670694</v>
      </c>
      <c r="F33" s="39">
        <v>6617.12637438</v>
      </c>
      <c r="G33" s="54">
        <f>(F33/F32-1)*100</f>
        <v>18.93270308392383</v>
      </c>
      <c r="H33" s="87">
        <v>7241.2370450313301</v>
      </c>
      <c r="I33" s="54">
        <f>(H33/H32-1)*100</f>
        <v>6.2907525227995587</v>
      </c>
      <c r="J33" s="39">
        <v>7029.1582252746575</v>
      </c>
      <c r="K33" s="41">
        <v>6.3013378728584035</v>
      </c>
      <c r="L33" s="41"/>
      <c r="M33" s="41"/>
      <c r="N33" s="38"/>
      <c r="O33" s="38"/>
      <c r="P33" s="38"/>
      <c r="Q33" s="41"/>
      <c r="R33" s="38"/>
      <c r="S33" s="41"/>
      <c r="T33" s="38"/>
      <c r="U33" s="39"/>
      <c r="V33" s="39"/>
      <c r="W33" s="38"/>
      <c r="AB33" s="39"/>
      <c r="AC33" s="38"/>
      <c r="AD33" s="38"/>
      <c r="AE33" s="38"/>
      <c r="AF33" s="38"/>
      <c r="AG33" s="38"/>
      <c r="AH33" s="38"/>
      <c r="AI33" s="38"/>
      <c r="AJ33" s="38"/>
      <c r="AK33" s="38"/>
      <c r="AL33" s="38"/>
      <c r="AM33" s="38"/>
      <c r="AN33" s="38"/>
      <c r="AO33" s="38"/>
      <c r="AP33" s="38"/>
      <c r="AQ33" s="38"/>
      <c r="AR33" s="38"/>
      <c r="AS33" s="38"/>
      <c r="AT33" s="38"/>
      <c r="AU33" s="38"/>
      <c r="AV33" s="38"/>
      <c r="AW33" s="38"/>
      <c r="AX33" s="38"/>
      <c r="AY33" s="38"/>
    </row>
    <row r="34" spans="1:51" x14ac:dyDescent="0.4">
      <c r="A34" s="42" t="s">
        <v>77</v>
      </c>
      <c r="B34" s="80"/>
      <c r="C34" s="85"/>
      <c r="D34" s="39">
        <v>7742.4098676200001</v>
      </c>
      <c r="E34" s="54">
        <f t="shared" si="2"/>
        <v>5.4501070825144771</v>
      </c>
      <c r="F34" s="39">
        <v>6998.7052776199998</v>
      </c>
      <c r="G34" s="54">
        <f t="shared" ref="G34" si="3">(F34/F33-1)*100</f>
        <v>5.7665349224307771</v>
      </c>
      <c r="H34" s="87"/>
      <c r="I34" s="54"/>
      <c r="J34" s="39"/>
      <c r="K34" s="41"/>
      <c r="L34" s="41"/>
      <c r="M34" s="41"/>
      <c r="N34" s="38"/>
      <c r="O34" s="38"/>
      <c r="P34" s="38"/>
      <c r="Q34" s="41"/>
      <c r="R34" s="38"/>
      <c r="S34" s="41"/>
      <c r="T34" s="38"/>
      <c r="U34" s="39"/>
      <c r="V34" s="39"/>
      <c r="W34" s="38"/>
      <c r="AB34" s="39"/>
      <c r="AC34" s="38"/>
      <c r="AD34" s="38"/>
      <c r="AE34" s="38"/>
      <c r="AF34" s="38"/>
      <c r="AG34" s="38"/>
      <c r="AH34" s="38"/>
      <c r="AI34" s="38"/>
      <c r="AJ34" s="38"/>
      <c r="AK34" s="38"/>
      <c r="AL34" s="38"/>
      <c r="AM34" s="38"/>
      <c r="AN34" s="38"/>
      <c r="AO34" s="38"/>
      <c r="AP34" s="38"/>
      <c r="AQ34" s="38"/>
      <c r="AR34" s="38"/>
      <c r="AS34" s="38"/>
      <c r="AT34" s="38"/>
      <c r="AU34" s="38"/>
      <c r="AV34" s="38"/>
      <c r="AW34" s="38"/>
      <c r="AX34" s="38"/>
      <c r="AY34" s="38"/>
    </row>
    <row r="35" spans="1:51" ht="14.25" customHeight="1" thickBot="1" x14ac:dyDescent="0.45">
      <c r="A35" s="43" t="s">
        <v>84</v>
      </c>
      <c r="B35" s="58"/>
      <c r="C35" s="65"/>
      <c r="D35" s="82">
        <v>8026.1656882199995</v>
      </c>
      <c r="E35" s="97">
        <f t="shared" si="2"/>
        <v>3.664954780897256</v>
      </c>
      <c r="F35" s="82"/>
      <c r="G35" s="82"/>
      <c r="H35" s="82"/>
      <c r="I35" s="82"/>
      <c r="J35" s="82"/>
      <c r="K35" s="82"/>
      <c r="L35" s="58"/>
      <c r="M35" s="82"/>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row>
    <row r="36" spans="1:51" x14ac:dyDescent="0.4">
      <c r="B36" s="13" t="s">
        <v>44</v>
      </c>
      <c r="C36" s="27"/>
      <c r="D36" s="27"/>
      <c r="E36" s="27"/>
      <c r="F36" s="27"/>
      <c r="G36" s="27"/>
      <c r="H36" s="27"/>
      <c r="I36" s="27"/>
      <c r="J36" s="27"/>
      <c r="K36" s="27"/>
      <c r="L36" s="27"/>
      <c r="M36" s="27"/>
      <c r="N36" s="27"/>
      <c r="O36" s="27"/>
      <c r="P36" s="27"/>
      <c r="Q36" s="27"/>
      <c r="R36" s="27"/>
      <c r="S36" s="27"/>
      <c r="T36" s="27"/>
      <c r="U36" s="27"/>
      <c r="V36" s="27"/>
      <c r="W36" s="27"/>
      <c r="X36" s="27"/>
      <c r="Y36" s="27"/>
      <c r="Z36" s="27"/>
      <c r="AA36" s="14"/>
      <c r="AB36" s="14"/>
      <c r="AC36" s="14"/>
      <c r="AD36" s="14"/>
      <c r="AE36" s="27"/>
      <c r="AF36" s="27"/>
      <c r="AG36" s="27"/>
      <c r="AH36" s="27"/>
      <c r="AI36" s="27"/>
      <c r="AJ36" s="13"/>
      <c r="AK36" s="27"/>
      <c r="AL36" s="13"/>
      <c r="AM36" s="27"/>
      <c r="AN36" s="13"/>
      <c r="AO36" s="27"/>
      <c r="AP36" s="13"/>
      <c r="AQ36" s="27"/>
      <c r="AR36" s="13"/>
      <c r="AS36" s="27"/>
      <c r="AT36" s="13"/>
      <c r="AU36" s="27"/>
      <c r="AV36" s="13"/>
      <c r="AW36" s="27"/>
      <c r="AX36" s="13"/>
      <c r="AY36" s="27"/>
    </row>
    <row r="37" spans="1:51" x14ac:dyDescent="0.4">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9"/>
      <c r="AB37" s="49"/>
      <c r="AC37" s="49"/>
      <c r="AD37" s="49"/>
      <c r="AE37" s="45"/>
      <c r="AF37" s="45"/>
      <c r="AG37" s="45"/>
      <c r="AH37" s="45"/>
      <c r="AI37" s="45"/>
      <c r="AJ37" s="44"/>
      <c r="AK37" s="45"/>
      <c r="AL37" s="44"/>
      <c r="AM37" s="45"/>
      <c r="AN37" s="44"/>
      <c r="AO37" s="45"/>
      <c r="AP37" s="44"/>
      <c r="AQ37" s="45"/>
      <c r="AR37" s="44"/>
      <c r="AS37" s="45"/>
      <c r="AT37" s="44"/>
      <c r="AU37" s="45"/>
      <c r="AV37" s="44"/>
      <c r="AW37" s="45"/>
      <c r="AX37" s="44"/>
      <c r="AY37" s="45"/>
    </row>
    <row r="38" spans="1:51" x14ac:dyDescent="0.4">
      <c r="B38" s="46"/>
      <c r="AJ38" s="32"/>
      <c r="AL38" s="32"/>
      <c r="AN38" s="32"/>
      <c r="AP38" s="32"/>
      <c r="AR38" s="32"/>
      <c r="AT38" s="32"/>
      <c r="AV38" s="32"/>
      <c r="AX38" s="32"/>
    </row>
    <row r="39" spans="1:51" x14ac:dyDescent="0.4">
      <c r="B39" s="35"/>
      <c r="AJ39" s="32"/>
      <c r="AL39" s="32"/>
      <c r="AN39" s="32"/>
      <c r="AP39" s="32"/>
      <c r="AR39" s="32"/>
      <c r="AT39" s="32"/>
      <c r="AV39" s="32"/>
      <c r="AX39" s="32"/>
    </row>
    <row r="40" spans="1:51" x14ac:dyDescent="0.4">
      <c r="B40" s="35"/>
      <c r="AJ40" s="32"/>
      <c r="AL40" s="32"/>
      <c r="AN40" s="32"/>
      <c r="AP40" s="32"/>
      <c r="AR40" s="32"/>
      <c r="AT40" s="32"/>
      <c r="AV40" s="32"/>
      <c r="AX40" s="32"/>
    </row>
    <row r="41" spans="1:51" x14ac:dyDescent="0.4">
      <c r="B41" s="35"/>
      <c r="AJ41" s="32"/>
      <c r="AL41" s="32"/>
      <c r="AN41" s="32"/>
      <c r="AP41" s="32"/>
      <c r="AR41" s="32"/>
      <c r="AT41" s="32"/>
      <c r="AV41" s="32"/>
      <c r="AX41" s="32"/>
    </row>
    <row r="42" spans="1:51" x14ac:dyDescent="0.4">
      <c r="C42" s="32"/>
      <c r="D42" s="32"/>
      <c r="E42" s="32"/>
      <c r="J42" s="32"/>
      <c r="K42" s="32"/>
      <c r="L42" s="32"/>
      <c r="M42" s="32"/>
      <c r="N42" s="32"/>
      <c r="O42" s="32"/>
      <c r="P42" s="32"/>
      <c r="Q42" s="32"/>
      <c r="AJ42" s="32"/>
      <c r="AL42" s="32"/>
      <c r="AN42" s="32"/>
      <c r="AP42" s="32"/>
      <c r="AR42" s="32"/>
      <c r="AT42" s="32"/>
      <c r="AV42" s="32"/>
      <c r="AX42" s="32"/>
    </row>
    <row r="43" spans="1:51" hidden="1" x14ac:dyDescent="0.4">
      <c r="C43" s="32"/>
      <c r="D43" s="32"/>
      <c r="E43" s="32"/>
      <c r="F43" s="32"/>
      <c r="G43" s="32"/>
      <c r="H43" s="32"/>
      <c r="I43" s="32"/>
      <c r="J43" s="32"/>
      <c r="K43" s="32"/>
      <c r="L43" s="32"/>
      <c r="M43" s="32"/>
      <c r="N43" s="32"/>
      <c r="O43" s="32"/>
      <c r="P43" s="32"/>
      <c r="Q43" s="32"/>
      <c r="R43" s="32"/>
      <c r="S43" s="32"/>
      <c r="AJ43" s="32"/>
      <c r="AL43" s="32"/>
      <c r="AN43" s="32"/>
      <c r="AP43" s="32"/>
      <c r="AR43" s="32"/>
      <c r="AT43" s="32"/>
      <c r="AV43" s="32"/>
      <c r="AX43" s="32"/>
    </row>
    <row r="44" spans="1:51" hidden="1" x14ac:dyDescent="0.4">
      <c r="C44" s="32"/>
      <c r="D44" s="32"/>
      <c r="E44" s="32"/>
      <c r="F44" s="32"/>
      <c r="G44" s="32"/>
      <c r="H44" s="32"/>
      <c r="I44" s="32"/>
      <c r="J44" s="32"/>
      <c r="K44" s="32"/>
      <c r="L44" s="32"/>
      <c r="M44" s="32"/>
      <c r="N44" s="32"/>
      <c r="O44" s="32"/>
      <c r="P44" s="32"/>
      <c r="Q44" s="32"/>
      <c r="R44" s="32"/>
      <c r="S44" s="32"/>
      <c r="AJ44" s="32"/>
      <c r="AL44" s="32"/>
      <c r="AN44" s="32"/>
      <c r="AP44" s="32"/>
      <c r="AR44" s="32"/>
      <c r="AT44" s="32"/>
      <c r="AV44" s="32"/>
      <c r="AX44" s="32"/>
    </row>
    <row r="45" spans="1:51" hidden="1" x14ac:dyDescent="0.4">
      <c r="C45" s="32"/>
      <c r="D45" s="32"/>
      <c r="E45" s="32"/>
      <c r="F45" s="32"/>
      <c r="G45" s="32"/>
      <c r="H45" s="32"/>
      <c r="I45" s="32"/>
      <c r="J45" s="32"/>
      <c r="K45" s="32"/>
      <c r="L45" s="32"/>
      <c r="M45" s="32"/>
      <c r="N45" s="32"/>
      <c r="O45" s="32"/>
      <c r="P45" s="32"/>
      <c r="Q45" s="32"/>
      <c r="R45" s="32"/>
      <c r="S45" s="32"/>
      <c r="AJ45" s="32"/>
      <c r="AL45" s="32"/>
      <c r="AN45" s="32"/>
      <c r="AP45" s="32"/>
      <c r="AR45" s="32"/>
      <c r="AT45" s="32"/>
      <c r="AV45" s="32"/>
      <c r="AX45" s="32"/>
    </row>
    <row r="46" spans="1:51" hidden="1" x14ac:dyDescent="0.4">
      <c r="C46" s="32"/>
      <c r="D46" s="32"/>
      <c r="E46" s="32"/>
      <c r="F46" s="32"/>
      <c r="G46" s="32"/>
      <c r="H46" s="32"/>
      <c r="I46" s="32"/>
      <c r="J46" s="32"/>
      <c r="K46" s="32"/>
      <c r="L46" s="32"/>
      <c r="M46" s="32"/>
      <c r="N46" s="32"/>
      <c r="O46" s="32"/>
      <c r="P46" s="32"/>
      <c r="Q46" s="32"/>
      <c r="R46" s="32"/>
      <c r="S46" s="32"/>
      <c r="AJ46" s="32"/>
      <c r="AL46" s="32"/>
      <c r="AN46" s="32"/>
      <c r="AP46" s="32"/>
      <c r="AR46" s="32"/>
      <c r="AT46" s="32"/>
      <c r="AV46" s="32"/>
      <c r="AX46" s="32"/>
    </row>
    <row r="47" spans="1:51" hidden="1" x14ac:dyDescent="0.4">
      <c r="C47" s="32"/>
      <c r="D47" s="32"/>
      <c r="E47" s="32"/>
      <c r="F47" s="32"/>
      <c r="G47" s="32"/>
      <c r="H47" s="32"/>
      <c r="I47" s="32"/>
      <c r="J47" s="32"/>
      <c r="K47" s="32"/>
      <c r="L47" s="32"/>
      <c r="M47" s="32"/>
      <c r="N47" s="32"/>
      <c r="O47" s="32"/>
      <c r="P47" s="32"/>
      <c r="Q47" s="32"/>
      <c r="R47" s="32"/>
      <c r="S47" s="32"/>
      <c r="AJ47" s="32"/>
      <c r="AL47" s="32"/>
      <c r="AN47" s="32"/>
      <c r="AP47" s="32"/>
      <c r="AR47" s="32"/>
      <c r="AT47" s="32"/>
      <c r="AV47" s="32"/>
      <c r="AX47" s="32"/>
    </row>
    <row r="48" spans="1:51" hidden="1" x14ac:dyDescent="0.4">
      <c r="C48" s="32"/>
      <c r="D48" s="32"/>
      <c r="E48" s="32"/>
      <c r="F48" s="32"/>
      <c r="G48" s="32"/>
      <c r="H48" s="32"/>
      <c r="I48" s="32"/>
      <c r="J48" s="32"/>
      <c r="K48" s="32"/>
      <c r="L48" s="32"/>
      <c r="M48" s="32"/>
      <c r="N48" s="32"/>
      <c r="O48" s="32"/>
      <c r="P48" s="32"/>
      <c r="Q48" s="32"/>
      <c r="R48" s="32"/>
      <c r="S48" s="32"/>
      <c r="AJ48" s="32"/>
      <c r="AL48" s="32"/>
      <c r="AN48" s="32"/>
      <c r="AP48" s="32"/>
      <c r="AR48" s="32"/>
      <c r="AT48" s="32"/>
      <c r="AV48" s="32"/>
      <c r="AX48" s="32"/>
    </row>
    <row r="49" spans="2:50" hidden="1" x14ac:dyDescent="0.4">
      <c r="C49" s="32"/>
      <c r="D49" s="32"/>
      <c r="E49" s="32"/>
      <c r="F49" s="32"/>
      <c r="G49" s="32"/>
      <c r="H49" s="32"/>
      <c r="I49" s="32"/>
      <c r="J49" s="32"/>
      <c r="K49" s="32"/>
      <c r="L49" s="32"/>
      <c r="M49" s="32"/>
      <c r="N49" s="32"/>
      <c r="O49" s="32"/>
      <c r="P49" s="32"/>
      <c r="Q49" s="32"/>
      <c r="R49" s="32"/>
      <c r="S49" s="32"/>
      <c r="AJ49" s="32"/>
      <c r="AL49" s="32"/>
      <c r="AN49" s="32"/>
      <c r="AP49" s="32"/>
      <c r="AR49" s="32"/>
      <c r="AT49" s="32"/>
      <c r="AV49" s="32"/>
      <c r="AX49" s="32"/>
    </row>
    <row r="50" spans="2:50" hidden="1" x14ac:dyDescent="0.4">
      <c r="C50" s="32"/>
      <c r="D50" s="32"/>
      <c r="E50" s="32"/>
      <c r="F50" s="32"/>
      <c r="G50" s="32"/>
      <c r="H50" s="32"/>
      <c r="I50" s="32"/>
      <c r="J50" s="32"/>
      <c r="K50" s="32"/>
      <c r="L50" s="32"/>
      <c r="M50" s="32"/>
      <c r="N50" s="32"/>
      <c r="O50" s="32"/>
      <c r="P50" s="32"/>
      <c r="Q50" s="32"/>
      <c r="R50" s="32"/>
      <c r="S50" s="32"/>
      <c r="AJ50" s="32"/>
      <c r="AL50" s="32"/>
      <c r="AN50" s="32"/>
      <c r="AP50" s="32"/>
      <c r="AR50" s="32"/>
      <c r="AT50" s="32"/>
      <c r="AV50" s="32"/>
      <c r="AX50" s="32"/>
    </row>
    <row r="51" spans="2:50" hidden="1" x14ac:dyDescent="0.4">
      <c r="C51" s="32"/>
      <c r="D51" s="32"/>
      <c r="E51" s="32"/>
      <c r="F51" s="32"/>
      <c r="G51" s="32"/>
      <c r="H51" s="32"/>
      <c r="I51" s="32"/>
      <c r="J51" s="32"/>
      <c r="K51" s="32"/>
      <c r="L51" s="32"/>
      <c r="M51" s="32"/>
      <c r="N51" s="32"/>
      <c r="O51" s="32"/>
      <c r="P51" s="32"/>
      <c r="Q51" s="32"/>
      <c r="R51" s="32"/>
      <c r="S51" s="32"/>
      <c r="AJ51" s="32"/>
      <c r="AL51" s="32"/>
      <c r="AN51" s="32"/>
      <c r="AP51" s="32"/>
      <c r="AR51" s="32"/>
      <c r="AT51" s="32"/>
      <c r="AV51" s="32"/>
      <c r="AX51" s="32"/>
    </row>
    <row r="52" spans="2:50" hidden="1" x14ac:dyDescent="0.4">
      <c r="C52" s="32"/>
      <c r="D52" s="32"/>
      <c r="E52" s="32"/>
      <c r="F52" s="32"/>
      <c r="G52" s="32"/>
      <c r="H52" s="32"/>
      <c r="I52" s="32"/>
      <c r="J52" s="32"/>
      <c r="K52" s="32"/>
      <c r="L52" s="32"/>
      <c r="M52" s="32"/>
      <c r="N52" s="32"/>
      <c r="O52" s="32"/>
      <c r="P52" s="32"/>
      <c r="Q52" s="32"/>
      <c r="R52" s="32"/>
      <c r="S52" s="32"/>
      <c r="AJ52" s="32"/>
      <c r="AL52" s="32"/>
      <c r="AN52" s="32"/>
      <c r="AP52" s="32"/>
      <c r="AR52" s="32"/>
      <c r="AT52" s="32"/>
      <c r="AV52" s="32"/>
      <c r="AX52" s="32"/>
    </row>
    <row r="53" spans="2:50" hidden="1" x14ac:dyDescent="0.4">
      <c r="C53" s="32"/>
      <c r="D53" s="32"/>
      <c r="E53" s="32"/>
      <c r="F53" s="32"/>
      <c r="G53" s="32"/>
      <c r="H53" s="32"/>
      <c r="I53" s="32"/>
      <c r="J53" s="32"/>
      <c r="K53" s="32"/>
      <c r="L53" s="32"/>
      <c r="M53" s="32"/>
      <c r="N53" s="32"/>
      <c r="O53" s="32"/>
      <c r="P53" s="32"/>
      <c r="Q53" s="32"/>
      <c r="R53" s="32"/>
      <c r="S53" s="32"/>
      <c r="AJ53" s="32"/>
      <c r="AL53" s="32"/>
      <c r="AN53" s="32"/>
      <c r="AP53" s="32"/>
      <c r="AR53" s="32"/>
      <c r="AT53" s="32"/>
      <c r="AV53" s="32"/>
      <c r="AX53" s="32"/>
    </row>
    <row r="54" spans="2:50" hidden="1" x14ac:dyDescent="0.4">
      <c r="C54" s="32"/>
      <c r="D54" s="32"/>
      <c r="E54" s="32"/>
      <c r="F54" s="32"/>
      <c r="G54" s="32"/>
      <c r="H54" s="32"/>
      <c r="I54" s="32"/>
      <c r="J54" s="32"/>
      <c r="K54" s="32"/>
      <c r="L54" s="32"/>
      <c r="M54" s="32"/>
      <c r="N54" s="32"/>
      <c r="O54" s="32"/>
      <c r="P54" s="32"/>
      <c r="Q54" s="32"/>
      <c r="R54" s="32"/>
      <c r="S54" s="32"/>
      <c r="AJ54" s="32"/>
      <c r="AL54" s="32"/>
      <c r="AN54" s="32"/>
      <c r="AP54" s="32"/>
      <c r="AR54" s="32"/>
      <c r="AT54" s="32"/>
      <c r="AV54" s="32"/>
      <c r="AX54" s="32"/>
    </row>
    <row r="55" spans="2:50" hidden="1" x14ac:dyDescent="0.4">
      <c r="C55" s="32"/>
      <c r="D55" s="32"/>
      <c r="E55" s="32"/>
      <c r="F55" s="32"/>
      <c r="G55" s="32"/>
      <c r="H55" s="32"/>
      <c r="I55" s="32"/>
      <c r="J55" s="32"/>
      <c r="K55" s="32"/>
      <c r="L55" s="32"/>
      <c r="M55" s="32"/>
      <c r="N55" s="32"/>
      <c r="O55" s="32"/>
      <c r="P55" s="32"/>
      <c r="Q55" s="32"/>
      <c r="R55" s="32"/>
      <c r="S55" s="32"/>
      <c r="AJ55" s="32"/>
      <c r="AL55" s="32"/>
      <c r="AN55" s="32"/>
      <c r="AP55" s="32"/>
      <c r="AR55" s="32"/>
      <c r="AT55" s="32"/>
      <c r="AV55" s="32"/>
      <c r="AX55" s="32"/>
    </row>
    <row r="56" spans="2:50" hidden="1" x14ac:dyDescent="0.4">
      <c r="B56" s="32"/>
      <c r="C56" s="32"/>
      <c r="D56" s="32"/>
      <c r="E56" s="32"/>
      <c r="F56" s="32"/>
      <c r="G56" s="32"/>
      <c r="H56" s="32"/>
      <c r="I56" s="32"/>
      <c r="J56" s="32"/>
      <c r="K56" s="32"/>
      <c r="L56" s="32"/>
      <c r="M56" s="32"/>
      <c r="N56" s="32"/>
      <c r="O56" s="32"/>
      <c r="P56" s="32"/>
      <c r="Q56" s="32"/>
      <c r="R56" s="32"/>
      <c r="S56" s="32"/>
      <c r="AJ56" s="32"/>
      <c r="AL56" s="32"/>
      <c r="AN56" s="32"/>
      <c r="AP56" s="32"/>
      <c r="AR56" s="32"/>
      <c r="AT56" s="32"/>
      <c r="AV56" s="32"/>
      <c r="AX56" s="32"/>
    </row>
    <row r="57" spans="2:50" ht="0" hidden="1" customHeight="1" x14ac:dyDescent="0.4">
      <c r="F57" s="32"/>
      <c r="G57" s="32"/>
      <c r="H57" s="32"/>
      <c r="I57" s="32"/>
      <c r="R57" s="32"/>
      <c r="S57" s="32"/>
    </row>
    <row r="58" spans="2:50" hidden="1" x14ac:dyDescent="0.4"/>
    <row r="59" spans="2:50" x14ac:dyDescent="0.4"/>
  </sheetData>
  <pageMargins left="0.7" right="0.7" top="0.75" bottom="0.75" header="0.3" footer="0.3"/>
  <pageSetup paperSize="9" scale="31" fitToHeight="0"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B66"/>
  <sheetViews>
    <sheetView showGridLines="0" workbookViewId="0">
      <pane xSplit="1" ySplit="6" topLeftCell="B22" activePane="bottomRight" state="frozen"/>
      <selection activeCell="B7" sqref="B7:F33"/>
      <selection pane="topRight" activeCell="B7" sqref="B7:F33"/>
      <selection pane="bottomLeft" activeCell="B7" sqref="B7:F33"/>
      <selection pane="bottomRight" activeCell="D35" sqref="D35"/>
    </sheetView>
  </sheetViews>
  <sheetFormatPr defaultColWidth="0" defaultRowHeight="13.15" zeroHeight="1" x14ac:dyDescent="0.4"/>
  <cols>
    <col min="1" max="1" width="7.59765625" style="32" bestFit="1" customWidth="1"/>
    <col min="2" max="2" width="12.86328125" style="47" customWidth="1"/>
    <col min="3" max="3" width="7.3984375" style="34" customWidth="1"/>
    <col min="4" max="19" width="9.265625" style="34" customWidth="1"/>
    <col min="20" max="22" width="9.265625" style="32" customWidth="1"/>
    <col min="23" max="23" width="9.265625" style="40" customWidth="1"/>
    <col min="24" max="24" width="9.265625" style="32" customWidth="1"/>
    <col min="25" max="25" width="9.265625" style="40" customWidth="1"/>
    <col min="26" max="26" width="9.265625" style="32" customWidth="1"/>
    <col min="27" max="30" width="9.265625" style="40" customWidth="1"/>
    <col min="31" max="35" width="9.265625" style="32" customWidth="1"/>
    <col min="36" max="36" width="9.265625" style="47" customWidth="1"/>
    <col min="37" max="37" width="9.265625" style="32" customWidth="1"/>
    <col min="38" max="38" width="9.265625" style="47" customWidth="1"/>
    <col min="39" max="39" width="9.265625" style="32" customWidth="1"/>
    <col min="40" max="40" width="9.265625" style="47" customWidth="1"/>
    <col min="41" max="41" width="9.265625" style="32" customWidth="1"/>
    <col min="42" max="42" width="9.265625" style="47" customWidth="1"/>
    <col min="43" max="43" width="9.265625" style="32" customWidth="1"/>
    <col min="44" max="44" width="9.265625" style="47" customWidth="1"/>
    <col min="45" max="45" width="9.265625" style="32" customWidth="1"/>
    <col min="46" max="46" width="9.265625" style="47" customWidth="1"/>
    <col min="47" max="47" width="9.265625" style="32" customWidth="1"/>
    <col min="48" max="48" width="9.265625" style="47" customWidth="1"/>
    <col min="49" max="49" width="9.265625" style="32" customWidth="1"/>
    <col min="50" max="50" width="9.265625" style="47" customWidth="1"/>
    <col min="51" max="51" width="9.265625" style="32" customWidth="1"/>
    <col min="52" max="52" width="2.1328125" style="32" customWidth="1"/>
    <col min="53" max="54" width="0" style="32" hidden="1" customWidth="1"/>
    <col min="55" max="16384" width="9.1328125" style="32" hidden="1"/>
  </cols>
  <sheetData>
    <row r="1" spans="1:51" x14ac:dyDescent="0.4">
      <c r="B1" s="33" t="s">
        <v>13</v>
      </c>
      <c r="AJ1" s="32"/>
      <c r="AL1" s="32"/>
      <c r="AN1" s="32"/>
      <c r="AP1" s="32"/>
      <c r="AR1" s="32"/>
      <c r="AT1" s="32"/>
      <c r="AV1" s="32"/>
      <c r="AX1" s="32"/>
    </row>
    <row r="2" spans="1:51" x14ac:dyDescent="0.4">
      <c r="B2" s="15" t="str">
        <f>Overview!B2</f>
        <v>Budget 2021-22</v>
      </c>
      <c r="AJ2" s="32"/>
      <c r="AL2" s="32"/>
      <c r="AN2" s="32"/>
      <c r="AP2" s="32"/>
      <c r="AR2" s="32"/>
      <c r="AT2" s="32"/>
      <c r="AV2" s="32"/>
      <c r="AX2" s="32"/>
    </row>
    <row r="3" spans="1:51" x14ac:dyDescent="0.4">
      <c r="B3" s="35"/>
      <c r="AJ3" s="32"/>
      <c r="AL3" s="32"/>
      <c r="AN3" s="32"/>
      <c r="AP3" s="32"/>
      <c r="AR3" s="32"/>
      <c r="AT3" s="32"/>
      <c r="AV3" s="32"/>
      <c r="AX3" s="32"/>
    </row>
    <row r="4" spans="1:51" x14ac:dyDescent="0.4">
      <c r="A4" s="16"/>
      <c r="B4" s="17" t="s">
        <v>46</v>
      </c>
      <c r="C4" s="62"/>
      <c r="D4" s="73" t="s">
        <v>47</v>
      </c>
      <c r="E4" s="73"/>
      <c r="F4" s="75"/>
      <c r="G4" s="75"/>
      <c r="H4" s="75"/>
      <c r="I4" s="73"/>
      <c r="J4" s="75"/>
      <c r="K4" s="73"/>
      <c r="L4" s="75"/>
      <c r="M4" s="73"/>
      <c r="N4" s="73"/>
      <c r="O4" s="73"/>
      <c r="P4" s="73"/>
      <c r="Q4" s="73"/>
      <c r="R4" s="75"/>
      <c r="S4" s="73"/>
      <c r="T4" s="20"/>
      <c r="U4" s="64"/>
      <c r="V4" s="20"/>
      <c r="W4" s="20"/>
      <c r="X4" s="20"/>
      <c r="Y4" s="20"/>
      <c r="Z4" s="20"/>
      <c r="AA4" s="20"/>
      <c r="AB4" s="20"/>
      <c r="AC4" s="20"/>
      <c r="AD4" s="20"/>
      <c r="AE4" s="20"/>
      <c r="AF4" s="20"/>
      <c r="AG4" s="20"/>
      <c r="AH4" s="20"/>
      <c r="AI4" s="20"/>
      <c r="AJ4" s="16"/>
      <c r="AK4" s="20"/>
      <c r="AL4" s="16"/>
      <c r="AM4" s="20"/>
      <c r="AN4" s="16"/>
      <c r="AO4" s="20"/>
      <c r="AP4" s="16"/>
      <c r="AQ4" s="20"/>
      <c r="AR4" s="16"/>
      <c r="AS4" s="20"/>
      <c r="AT4" s="16"/>
      <c r="AU4" s="20"/>
      <c r="AV4" s="16"/>
      <c r="AW4" s="20"/>
      <c r="AX4" s="16"/>
      <c r="AY4" s="20"/>
    </row>
    <row r="5" spans="1:51" s="36" customFormat="1" ht="39.4" x14ac:dyDescent="0.4">
      <c r="A5" s="21"/>
      <c r="B5" s="22" t="s">
        <v>48</v>
      </c>
      <c r="C5" s="63" t="s">
        <v>49</v>
      </c>
      <c r="D5" s="74" t="s">
        <v>83</v>
      </c>
      <c r="E5" s="74"/>
      <c r="F5" s="74" t="s">
        <v>78</v>
      </c>
      <c r="G5" s="74"/>
      <c r="H5" s="74" t="s">
        <v>76</v>
      </c>
      <c r="I5" s="74"/>
      <c r="J5" s="74" t="s">
        <v>74</v>
      </c>
      <c r="K5" s="74"/>
      <c r="L5" s="74" t="s">
        <v>73</v>
      </c>
      <c r="M5" s="74"/>
      <c r="N5" s="74" t="s">
        <v>72</v>
      </c>
      <c r="O5" s="74"/>
      <c r="P5" s="74" t="s">
        <v>70</v>
      </c>
      <c r="Q5" s="74"/>
      <c r="R5" s="74" t="s">
        <v>68</v>
      </c>
      <c r="S5" s="74"/>
      <c r="T5" s="61" t="s">
        <v>67</v>
      </c>
      <c r="U5" s="25"/>
      <c r="V5" s="61" t="s">
        <v>63</v>
      </c>
      <c r="W5" s="25"/>
      <c r="X5" s="25" t="s">
        <v>9</v>
      </c>
      <c r="Y5" s="25"/>
      <c r="Z5" s="25" t="s">
        <v>50</v>
      </c>
      <c r="AA5" s="25"/>
      <c r="AB5" s="25" t="s">
        <v>51</v>
      </c>
      <c r="AC5" s="25"/>
      <c r="AD5" s="25" t="s">
        <v>52</v>
      </c>
      <c r="AE5" s="25"/>
      <c r="AF5" s="25" t="s">
        <v>53</v>
      </c>
      <c r="AG5" s="25"/>
      <c r="AH5" s="25" t="s">
        <v>54</v>
      </c>
      <c r="AI5" s="25"/>
      <c r="AJ5" s="26" t="s">
        <v>55</v>
      </c>
      <c r="AK5" s="25"/>
      <c r="AL5" s="26" t="s">
        <v>56</v>
      </c>
      <c r="AM5" s="25"/>
      <c r="AN5" s="26" t="s">
        <v>57</v>
      </c>
      <c r="AO5" s="25"/>
      <c r="AP5" s="26" t="s">
        <v>58</v>
      </c>
      <c r="AQ5" s="25"/>
      <c r="AR5" s="26" t="s">
        <v>59</v>
      </c>
      <c r="AS5" s="25"/>
      <c r="AT5" s="26" t="s">
        <v>60</v>
      </c>
      <c r="AU5" s="25"/>
      <c r="AV5" s="26" t="s">
        <v>61</v>
      </c>
      <c r="AW5" s="25"/>
      <c r="AX5" s="26" t="s">
        <v>62</v>
      </c>
      <c r="AY5" s="25"/>
    </row>
    <row r="6" spans="1:51" s="36" customFormat="1" x14ac:dyDescent="0.4">
      <c r="A6" s="21"/>
      <c r="B6" s="22" t="s">
        <v>19</v>
      </c>
      <c r="C6" s="63" t="s">
        <v>20</v>
      </c>
      <c r="D6" s="74" t="s">
        <v>19</v>
      </c>
      <c r="E6" s="74" t="s">
        <v>20</v>
      </c>
      <c r="F6" s="74" t="s">
        <v>19</v>
      </c>
      <c r="G6" s="74" t="s">
        <v>20</v>
      </c>
      <c r="H6" s="74" t="s">
        <v>19</v>
      </c>
      <c r="I6" s="74" t="s">
        <v>20</v>
      </c>
      <c r="J6" s="74" t="s">
        <v>19</v>
      </c>
      <c r="K6" s="74" t="s">
        <v>20</v>
      </c>
      <c r="L6" s="23" t="s">
        <v>19</v>
      </c>
      <c r="M6" s="25" t="s">
        <v>20</v>
      </c>
      <c r="N6" s="23" t="s">
        <v>19</v>
      </c>
      <c r="O6" s="25" t="s">
        <v>20</v>
      </c>
      <c r="P6" s="23" t="s">
        <v>19</v>
      </c>
      <c r="Q6" s="25" t="s">
        <v>20</v>
      </c>
      <c r="R6" s="23" t="s">
        <v>19</v>
      </c>
      <c r="S6" s="25" t="s">
        <v>20</v>
      </c>
      <c r="T6" s="23" t="s">
        <v>19</v>
      </c>
      <c r="U6" s="25" t="s">
        <v>20</v>
      </c>
      <c r="V6" s="23" t="s">
        <v>19</v>
      </c>
      <c r="W6" s="25" t="s">
        <v>20</v>
      </c>
      <c r="X6" s="25" t="s">
        <v>19</v>
      </c>
      <c r="Y6" s="25" t="s">
        <v>20</v>
      </c>
      <c r="Z6" s="25" t="s">
        <v>19</v>
      </c>
      <c r="AA6" s="25" t="s">
        <v>20</v>
      </c>
      <c r="AB6" s="25" t="s">
        <v>19</v>
      </c>
      <c r="AC6" s="25" t="s">
        <v>20</v>
      </c>
      <c r="AD6" s="25" t="s">
        <v>19</v>
      </c>
      <c r="AE6" s="25" t="s">
        <v>20</v>
      </c>
      <c r="AF6" s="25" t="s">
        <v>19</v>
      </c>
      <c r="AG6" s="25" t="s">
        <v>20</v>
      </c>
      <c r="AH6" s="25" t="s">
        <v>19</v>
      </c>
      <c r="AI6" s="25" t="s">
        <v>20</v>
      </c>
      <c r="AJ6" s="26" t="s">
        <v>19</v>
      </c>
      <c r="AK6" s="25" t="s">
        <v>20</v>
      </c>
      <c r="AL6" s="26" t="s">
        <v>19</v>
      </c>
      <c r="AM6" s="25" t="s">
        <v>20</v>
      </c>
      <c r="AN6" s="26" t="s">
        <v>19</v>
      </c>
      <c r="AO6" s="25" t="s">
        <v>20</v>
      </c>
      <c r="AP6" s="26" t="s">
        <v>19</v>
      </c>
      <c r="AQ6" s="25" t="s">
        <v>20</v>
      </c>
      <c r="AR6" s="26" t="s">
        <v>19</v>
      </c>
      <c r="AS6" s="25" t="s">
        <v>20</v>
      </c>
      <c r="AT6" s="26" t="s">
        <v>19</v>
      </c>
      <c r="AU6" s="25" t="s">
        <v>20</v>
      </c>
      <c r="AV6" s="26" t="s">
        <v>19</v>
      </c>
      <c r="AW6" s="25" t="s">
        <v>20</v>
      </c>
      <c r="AX6" s="26" t="s">
        <v>19</v>
      </c>
      <c r="AY6" s="25" t="s">
        <v>20</v>
      </c>
    </row>
    <row r="7" spans="1:51" x14ac:dyDescent="0.4">
      <c r="A7" s="32" t="s">
        <v>21</v>
      </c>
      <c r="B7" s="84">
        <v>1194.3</v>
      </c>
      <c r="C7" s="85"/>
      <c r="D7" s="54"/>
      <c r="E7" s="54"/>
      <c r="F7" s="54"/>
      <c r="G7" s="54"/>
      <c r="H7" s="54"/>
      <c r="I7" s="54"/>
      <c r="J7" s="54"/>
      <c r="K7" s="41"/>
      <c r="L7" s="41"/>
      <c r="M7" s="41"/>
      <c r="N7" s="41"/>
      <c r="O7" s="41"/>
      <c r="P7" s="41"/>
      <c r="Q7" s="41"/>
      <c r="R7" s="41"/>
      <c r="S7" s="41"/>
      <c r="T7" s="38"/>
      <c r="U7" s="38"/>
      <c r="V7" s="38"/>
      <c r="W7" s="38"/>
      <c r="X7" s="38"/>
      <c r="Y7" s="38"/>
      <c r="Z7" s="38"/>
      <c r="AA7" s="38"/>
      <c r="AB7" s="38"/>
      <c r="AC7" s="38"/>
      <c r="AD7" s="38"/>
      <c r="AE7" s="38"/>
      <c r="AF7" s="38"/>
      <c r="AG7" s="38"/>
      <c r="AH7" s="38"/>
      <c r="AI7" s="38"/>
      <c r="AJ7" s="37"/>
      <c r="AK7" s="38"/>
      <c r="AL7" s="37"/>
      <c r="AM7" s="38"/>
      <c r="AN7" s="37"/>
      <c r="AO7" s="38"/>
      <c r="AP7" s="37"/>
      <c r="AQ7" s="38"/>
      <c r="AR7" s="37"/>
      <c r="AS7" s="38"/>
      <c r="AT7" s="37"/>
      <c r="AU7" s="38"/>
      <c r="AV7" s="37"/>
      <c r="AW7" s="38"/>
      <c r="AX7" s="37"/>
      <c r="AY7" s="38"/>
    </row>
    <row r="8" spans="1:51" x14ac:dyDescent="0.4">
      <c r="A8" s="32" t="s">
        <v>22</v>
      </c>
      <c r="B8" s="84">
        <v>1324.8</v>
      </c>
      <c r="C8" s="85">
        <f t="shared" ref="C8:C26" si="0">100*(B8/B7-1)</f>
        <v>10.926902788244153</v>
      </c>
      <c r="D8" s="54"/>
      <c r="E8" s="54"/>
      <c r="F8" s="54"/>
      <c r="G8" s="54"/>
      <c r="H8" s="54"/>
      <c r="I8" s="54"/>
      <c r="J8" s="54"/>
      <c r="K8" s="41"/>
      <c r="L8" s="41"/>
      <c r="M8" s="41"/>
      <c r="N8" s="41"/>
      <c r="O8" s="41"/>
      <c r="P8" s="41"/>
      <c r="Q8" s="41"/>
      <c r="R8" s="41"/>
      <c r="S8" s="41"/>
      <c r="T8" s="38"/>
      <c r="U8" s="38"/>
      <c r="V8" s="38"/>
      <c r="W8" s="38"/>
      <c r="X8" s="38"/>
      <c r="Y8" s="38"/>
      <c r="Z8" s="38"/>
      <c r="AA8" s="38"/>
      <c r="AB8" s="38"/>
      <c r="AC8" s="38"/>
      <c r="AD8" s="38"/>
      <c r="AE8" s="38"/>
      <c r="AF8" s="38"/>
      <c r="AG8" s="38"/>
      <c r="AH8" s="38"/>
      <c r="AI8" s="38"/>
      <c r="AJ8" s="37"/>
      <c r="AK8" s="38"/>
      <c r="AL8" s="37"/>
      <c r="AM8" s="38"/>
      <c r="AN8" s="37"/>
      <c r="AO8" s="38"/>
      <c r="AP8" s="37"/>
      <c r="AQ8" s="38"/>
      <c r="AR8" s="37"/>
      <c r="AS8" s="38"/>
      <c r="AT8" s="37"/>
      <c r="AU8" s="38"/>
      <c r="AV8" s="37"/>
      <c r="AW8" s="38"/>
      <c r="AX8" s="37"/>
      <c r="AY8" s="38"/>
    </row>
    <row r="9" spans="1:51" x14ac:dyDescent="0.4">
      <c r="A9" s="32" t="s">
        <v>23</v>
      </c>
      <c r="B9" s="84">
        <v>1407.9</v>
      </c>
      <c r="C9" s="85">
        <f t="shared" si="0"/>
        <v>6.2726449275362528</v>
      </c>
      <c r="D9" s="54"/>
      <c r="E9" s="54"/>
      <c r="F9" s="54"/>
      <c r="G9" s="54"/>
      <c r="H9" s="54"/>
      <c r="I9" s="54"/>
      <c r="J9" s="54"/>
      <c r="K9" s="41"/>
      <c r="L9" s="41"/>
      <c r="M9" s="41"/>
      <c r="N9" s="41"/>
      <c r="O9" s="41"/>
      <c r="P9" s="41"/>
      <c r="Q9" s="41"/>
      <c r="R9" s="41"/>
      <c r="S9" s="41"/>
      <c r="T9" s="38"/>
      <c r="U9" s="38"/>
      <c r="V9" s="38"/>
      <c r="W9" s="38"/>
      <c r="X9" s="38"/>
      <c r="Y9" s="38"/>
      <c r="Z9" s="38"/>
      <c r="AA9" s="38"/>
      <c r="AB9" s="38"/>
      <c r="AC9" s="38"/>
      <c r="AD9" s="38"/>
      <c r="AE9" s="38"/>
      <c r="AF9" s="38"/>
      <c r="AG9" s="38"/>
      <c r="AH9" s="38"/>
      <c r="AI9" s="38"/>
      <c r="AJ9" s="37"/>
      <c r="AK9" s="38"/>
      <c r="AL9" s="37"/>
      <c r="AM9" s="38"/>
      <c r="AN9" s="37"/>
      <c r="AO9" s="38"/>
      <c r="AP9" s="37"/>
      <c r="AQ9" s="38"/>
      <c r="AR9" s="37"/>
      <c r="AS9" s="38"/>
      <c r="AT9" s="37"/>
      <c r="AU9" s="38"/>
      <c r="AV9" s="37"/>
      <c r="AW9" s="38"/>
      <c r="AX9" s="37"/>
      <c r="AY9" s="38"/>
    </row>
    <row r="10" spans="1:51" x14ac:dyDescent="0.4">
      <c r="A10" s="32" t="s">
        <v>24</v>
      </c>
      <c r="B10" s="84">
        <v>1520.2</v>
      </c>
      <c r="C10" s="85">
        <f t="shared" si="0"/>
        <v>7.9764187797428665</v>
      </c>
      <c r="D10" s="54"/>
      <c r="E10" s="54"/>
      <c r="F10" s="54"/>
      <c r="G10" s="54"/>
      <c r="H10" s="54"/>
      <c r="I10" s="54"/>
      <c r="J10" s="54"/>
      <c r="K10" s="41"/>
      <c r="L10" s="41"/>
      <c r="M10" s="41"/>
      <c r="N10" s="41"/>
      <c r="O10" s="41"/>
      <c r="P10" s="41"/>
      <c r="Q10" s="41"/>
      <c r="R10" s="41"/>
      <c r="S10" s="41"/>
      <c r="T10" s="38"/>
      <c r="U10" s="38"/>
      <c r="V10" s="38"/>
      <c r="W10" s="38"/>
      <c r="X10" s="38"/>
      <c r="Y10" s="38"/>
      <c r="Z10" s="38"/>
      <c r="AA10" s="38"/>
      <c r="AB10" s="38"/>
      <c r="AC10" s="38"/>
      <c r="AD10" s="38"/>
      <c r="AE10" s="38"/>
      <c r="AF10" s="38"/>
      <c r="AG10" s="38"/>
      <c r="AH10" s="38"/>
      <c r="AI10" s="38"/>
      <c r="AJ10" s="37"/>
      <c r="AK10" s="38"/>
      <c r="AL10" s="37"/>
      <c r="AM10" s="38"/>
      <c r="AN10" s="37"/>
      <c r="AO10" s="38"/>
      <c r="AP10" s="37"/>
      <c r="AQ10" s="38"/>
      <c r="AR10" s="37"/>
      <c r="AS10" s="38"/>
      <c r="AT10" s="37"/>
      <c r="AU10" s="38"/>
      <c r="AV10" s="37"/>
      <c r="AW10" s="38"/>
      <c r="AX10" s="37"/>
      <c r="AY10" s="38"/>
    </row>
    <row r="11" spans="1:51" x14ac:dyDescent="0.4">
      <c r="A11" s="32" t="s">
        <v>25</v>
      </c>
      <c r="B11" s="84">
        <v>1276.4000000000001</v>
      </c>
      <c r="C11" s="85">
        <f t="shared" si="0"/>
        <v>-16.037363504801995</v>
      </c>
      <c r="D11" s="54"/>
      <c r="E11" s="54"/>
      <c r="F11" s="54"/>
      <c r="G11" s="54"/>
      <c r="H11" s="54"/>
      <c r="I11" s="54"/>
      <c r="J11" s="54"/>
      <c r="K11" s="41"/>
      <c r="L11" s="41"/>
      <c r="M11" s="41"/>
      <c r="N11" s="41"/>
      <c r="O11" s="41"/>
      <c r="P11" s="41"/>
      <c r="Q11" s="41"/>
      <c r="R11" s="41"/>
      <c r="S11" s="41"/>
      <c r="T11" s="38"/>
      <c r="U11" s="38"/>
      <c r="V11" s="38"/>
      <c r="W11" s="38"/>
      <c r="X11" s="38"/>
      <c r="Y11" s="38"/>
      <c r="Z11" s="38"/>
      <c r="AA11" s="38"/>
      <c r="AB11" s="38"/>
      <c r="AC11" s="38"/>
      <c r="AD11" s="38"/>
      <c r="AE11" s="38"/>
      <c r="AF11" s="38"/>
      <c r="AG11" s="38"/>
      <c r="AH11" s="38"/>
      <c r="AI11" s="38"/>
      <c r="AJ11" s="37"/>
      <c r="AK11" s="38"/>
      <c r="AL11" s="37"/>
      <c r="AM11" s="38"/>
      <c r="AN11" s="37"/>
      <c r="AO11" s="38"/>
      <c r="AP11" s="37"/>
      <c r="AQ11" s="38"/>
      <c r="AR11" s="37"/>
      <c r="AS11" s="38"/>
      <c r="AT11" s="37"/>
      <c r="AU11" s="38"/>
      <c r="AV11" s="37"/>
      <c r="AW11" s="38"/>
      <c r="AX11" s="37"/>
      <c r="AY11" s="38"/>
    </row>
    <row r="12" spans="1:51" x14ac:dyDescent="0.4">
      <c r="A12" s="32" t="s">
        <v>26</v>
      </c>
      <c r="B12" s="84">
        <v>1370</v>
      </c>
      <c r="C12" s="85">
        <f t="shared" si="0"/>
        <v>7.3331244124098971</v>
      </c>
      <c r="D12" s="54"/>
      <c r="E12" s="54"/>
      <c r="F12" s="54"/>
      <c r="G12" s="54"/>
      <c r="H12" s="54"/>
      <c r="I12" s="54"/>
      <c r="J12" s="54"/>
      <c r="K12" s="41"/>
      <c r="L12" s="41"/>
      <c r="M12" s="41"/>
      <c r="N12" s="41"/>
      <c r="O12" s="41"/>
      <c r="P12" s="41"/>
      <c r="Q12" s="41"/>
      <c r="R12" s="41"/>
      <c r="S12" s="41"/>
      <c r="T12" s="38"/>
      <c r="U12" s="38"/>
      <c r="V12" s="38"/>
      <c r="W12" s="38"/>
      <c r="X12" s="38"/>
      <c r="Y12" s="38"/>
      <c r="Z12" s="38"/>
      <c r="AA12" s="38"/>
      <c r="AB12" s="38"/>
      <c r="AC12" s="38"/>
      <c r="AD12" s="38"/>
      <c r="AE12" s="38"/>
      <c r="AF12" s="38"/>
      <c r="AG12" s="38"/>
      <c r="AH12" s="38"/>
      <c r="AI12" s="38"/>
      <c r="AJ12" s="37"/>
      <c r="AK12" s="38"/>
      <c r="AL12" s="37"/>
      <c r="AM12" s="38"/>
      <c r="AN12" s="37"/>
      <c r="AO12" s="38"/>
      <c r="AP12" s="37"/>
      <c r="AQ12" s="38"/>
      <c r="AR12" s="37"/>
      <c r="AS12" s="38"/>
      <c r="AT12" s="37"/>
      <c r="AU12" s="38"/>
      <c r="AV12" s="37"/>
      <c r="AW12" s="38"/>
      <c r="AX12" s="37"/>
      <c r="AY12" s="38"/>
    </row>
    <row r="13" spans="1:51" x14ac:dyDescent="0.4">
      <c r="A13" s="32" t="s">
        <v>27</v>
      </c>
      <c r="B13" s="84">
        <v>1325.7</v>
      </c>
      <c r="C13" s="85">
        <f t="shared" si="0"/>
        <v>-3.233576642335767</v>
      </c>
      <c r="D13" s="54"/>
      <c r="E13" s="54"/>
      <c r="F13" s="54"/>
      <c r="G13" s="54"/>
      <c r="H13" s="54"/>
      <c r="I13" s="54"/>
      <c r="J13" s="54"/>
      <c r="K13" s="41"/>
      <c r="L13" s="41"/>
      <c r="M13" s="41"/>
      <c r="N13" s="41"/>
      <c r="O13" s="41"/>
      <c r="P13" s="41"/>
      <c r="Q13" s="41"/>
      <c r="R13" s="41"/>
      <c r="S13" s="41"/>
      <c r="T13" s="38"/>
      <c r="U13" s="38"/>
      <c r="V13" s="38"/>
      <c r="W13" s="38"/>
      <c r="X13" s="38"/>
      <c r="Y13" s="38"/>
      <c r="Z13" s="38"/>
      <c r="AA13" s="38"/>
      <c r="AB13" s="38"/>
      <c r="AC13" s="38"/>
      <c r="AD13" s="38"/>
      <c r="AE13" s="38"/>
      <c r="AF13" s="38"/>
      <c r="AG13" s="38"/>
      <c r="AH13" s="38"/>
      <c r="AI13" s="38"/>
      <c r="AJ13" s="37"/>
      <c r="AK13" s="38"/>
      <c r="AL13" s="37"/>
      <c r="AM13" s="38"/>
      <c r="AN13" s="37"/>
      <c r="AO13" s="38"/>
      <c r="AP13" s="37"/>
      <c r="AQ13" s="38"/>
      <c r="AR13" s="37"/>
      <c r="AS13" s="38"/>
      <c r="AT13" s="37"/>
      <c r="AU13" s="38"/>
      <c r="AV13" s="37"/>
      <c r="AW13" s="38"/>
      <c r="AX13" s="37"/>
      <c r="AY13" s="38"/>
    </row>
    <row r="14" spans="1:51" x14ac:dyDescent="0.4">
      <c r="A14" s="32" t="s">
        <v>28</v>
      </c>
      <c r="B14" s="84">
        <v>1323.9</v>
      </c>
      <c r="C14" s="85">
        <f t="shared" si="0"/>
        <v>-0.13577732518669228</v>
      </c>
      <c r="D14" s="54"/>
      <c r="E14" s="54"/>
      <c r="F14" s="54"/>
      <c r="G14" s="54"/>
      <c r="H14" s="54"/>
      <c r="I14" s="54"/>
      <c r="J14" s="54"/>
      <c r="K14" s="41"/>
      <c r="L14" s="41"/>
      <c r="M14" s="41"/>
      <c r="N14" s="41"/>
      <c r="O14" s="41"/>
      <c r="P14" s="41"/>
      <c r="Q14" s="41"/>
      <c r="R14" s="41"/>
      <c r="S14" s="41"/>
      <c r="T14" s="38"/>
      <c r="U14" s="38"/>
      <c r="V14" s="38"/>
      <c r="W14" s="38"/>
      <c r="X14" s="38"/>
      <c r="Y14" s="38"/>
      <c r="Z14" s="38"/>
      <c r="AA14" s="38"/>
      <c r="AB14" s="38"/>
      <c r="AC14" s="38"/>
      <c r="AD14" s="38"/>
      <c r="AE14" s="38"/>
      <c r="AF14" s="38"/>
      <c r="AG14" s="38"/>
      <c r="AH14" s="38"/>
      <c r="AI14" s="38"/>
      <c r="AJ14" s="37"/>
      <c r="AK14" s="38"/>
      <c r="AL14" s="37"/>
      <c r="AM14" s="38"/>
      <c r="AN14" s="37"/>
      <c r="AO14" s="38"/>
      <c r="AP14" s="37"/>
      <c r="AQ14" s="38"/>
      <c r="AR14" s="37"/>
      <c r="AS14" s="38"/>
      <c r="AT14" s="37"/>
      <c r="AU14" s="38"/>
      <c r="AV14" s="37"/>
      <c r="AW14" s="38"/>
      <c r="AX14" s="37"/>
      <c r="AY14" s="38"/>
    </row>
    <row r="15" spans="1:51" x14ac:dyDescent="0.4">
      <c r="A15" s="32" t="s">
        <v>29</v>
      </c>
      <c r="B15" s="84">
        <v>1369</v>
      </c>
      <c r="C15" s="85">
        <f t="shared" si="0"/>
        <v>3.4066017070775612</v>
      </c>
      <c r="D15" s="54"/>
      <c r="E15" s="54"/>
      <c r="F15" s="54"/>
      <c r="G15" s="54"/>
      <c r="H15" s="54"/>
      <c r="I15" s="54"/>
      <c r="J15" s="54"/>
      <c r="K15" s="41"/>
      <c r="L15" s="41"/>
      <c r="M15" s="41"/>
      <c r="N15" s="41"/>
      <c r="O15" s="41"/>
      <c r="P15" s="41"/>
      <c r="Q15" s="41"/>
      <c r="R15" s="41"/>
      <c r="S15" s="41"/>
      <c r="T15" s="38"/>
      <c r="U15" s="38"/>
      <c r="V15" s="38"/>
      <c r="W15" s="38"/>
      <c r="X15" s="38"/>
      <c r="Y15" s="38"/>
      <c r="Z15" s="38"/>
      <c r="AA15" s="38"/>
      <c r="AB15" s="38"/>
      <c r="AC15" s="38"/>
      <c r="AD15" s="38"/>
      <c r="AE15" s="38"/>
      <c r="AF15" s="38"/>
      <c r="AG15" s="38"/>
      <c r="AH15" s="38"/>
      <c r="AI15" s="38"/>
      <c r="AJ15" s="37"/>
      <c r="AK15" s="38"/>
      <c r="AL15" s="37"/>
      <c r="AM15" s="38"/>
      <c r="AN15" s="37"/>
      <c r="AO15" s="38"/>
      <c r="AP15" s="37"/>
      <c r="AQ15" s="38"/>
      <c r="AR15" s="37"/>
      <c r="AS15" s="38"/>
      <c r="AT15" s="37"/>
      <c r="AU15" s="38"/>
      <c r="AV15" s="37"/>
      <c r="AW15" s="38"/>
      <c r="AX15" s="37"/>
      <c r="AY15" s="38"/>
    </row>
    <row r="16" spans="1:51" x14ac:dyDescent="0.4">
      <c r="A16" s="32" t="s">
        <v>30</v>
      </c>
      <c r="B16" s="84">
        <v>1459.9</v>
      </c>
      <c r="C16" s="85">
        <f t="shared" si="0"/>
        <v>6.6398831263696279</v>
      </c>
      <c r="D16" s="54"/>
      <c r="E16" s="54"/>
      <c r="F16" s="54"/>
      <c r="G16" s="54"/>
      <c r="H16" s="54"/>
      <c r="I16" s="54"/>
      <c r="J16" s="54"/>
      <c r="K16" s="41"/>
      <c r="L16" s="41"/>
      <c r="M16" s="41"/>
      <c r="N16" s="41"/>
      <c r="O16" s="41"/>
      <c r="P16" s="41"/>
      <c r="Q16" s="41"/>
      <c r="R16" s="41"/>
      <c r="S16" s="41"/>
      <c r="T16" s="38"/>
      <c r="U16" s="38"/>
      <c r="V16" s="38"/>
      <c r="W16" s="38"/>
      <c r="X16" s="38"/>
      <c r="Y16" s="38"/>
      <c r="Z16" s="38"/>
      <c r="AA16" s="38"/>
      <c r="AB16" s="38"/>
      <c r="AC16" s="38"/>
      <c r="AD16" s="38"/>
      <c r="AE16" s="38"/>
      <c r="AF16" s="38"/>
      <c r="AG16" s="38"/>
      <c r="AH16" s="38"/>
      <c r="AI16" s="38"/>
      <c r="AJ16" s="37"/>
      <c r="AK16" s="38"/>
      <c r="AL16" s="37"/>
      <c r="AM16" s="38"/>
      <c r="AN16" s="37"/>
      <c r="AO16" s="38"/>
      <c r="AP16" s="37"/>
      <c r="AQ16" s="38"/>
      <c r="AR16" s="37"/>
      <c r="AS16" s="38"/>
      <c r="AT16" s="37"/>
      <c r="AU16" s="38"/>
      <c r="AV16" s="37"/>
      <c r="AW16" s="38"/>
      <c r="AX16" s="37"/>
      <c r="AY16" s="38"/>
    </row>
    <row r="17" spans="1:51" x14ac:dyDescent="0.4">
      <c r="A17" s="32" t="s">
        <v>31</v>
      </c>
      <c r="B17" s="84">
        <v>1508.4</v>
      </c>
      <c r="C17" s="85">
        <f t="shared" si="0"/>
        <v>3.3221453524213906</v>
      </c>
      <c r="D17" s="54"/>
      <c r="E17" s="54"/>
      <c r="F17" s="54"/>
      <c r="G17" s="54"/>
      <c r="H17" s="54"/>
      <c r="I17" s="54"/>
      <c r="J17" s="54"/>
      <c r="K17" s="41"/>
      <c r="L17" s="41"/>
      <c r="M17" s="41"/>
      <c r="N17" s="41"/>
      <c r="O17" s="41"/>
      <c r="P17" s="41"/>
      <c r="Q17" s="41"/>
      <c r="R17" s="41"/>
      <c r="S17" s="41"/>
      <c r="T17" s="41"/>
      <c r="U17" s="41"/>
      <c r="V17" s="41"/>
      <c r="W17" s="41"/>
      <c r="X17" s="38"/>
      <c r="Y17" s="38"/>
      <c r="Z17" s="38"/>
      <c r="AA17" s="38"/>
      <c r="AB17" s="38"/>
      <c r="AC17" s="38"/>
      <c r="AD17" s="38"/>
      <c r="AE17" s="38"/>
      <c r="AF17" s="38"/>
      <c r="AG17" s="38"/>
      <c r="AH17" s="38"/>
      <c r="AI17" s="38"/>
      <c r="AJ17" s="37"/>
      <c r="AK17" s="38"/>
      <c r="AL17" s="37"/>
      <c r="AM17" s="38"/>
      <c r="AN17" s="37"/>
      <c r="AO17" s="38"/>
      <c r="AP17" s="37"/>
      <c r="AQ17" s="38"/>
      <c r="AR17" s="37"/>
      <c r="AS17" s="38"/>
      <c r="AT17" s="37"/>
      <c r="AU17" s="38"/>
      <c r="AV17" s="37"/>
      <c r="AW17" s="38"/>
      <c r="AX17" s="37"/>
      <c r="AY17" s="38"/>
    </row>
    <row r="18" spans="1:51" x14ac:dyDescent="0.4">
      <c r="A18" s="32" t="s">
        <v>32</v>
      </c>
      <c r="B18" s="84">
        <v>1594.6</v>
      </c>
      <c r="C18" s="85">
        <f t="shared" si="0"/>
        <v>5.7146645452134548</v>
      </c>
      <c r="D18" s="54"/>
      <c r="E18" s="54"/>
      <c r="F18" s="54"/>
      <c r="G18" s="54"/>
      <c r="H18" s="54"/>
      <c r="I18" s="54"/>
      <c r="J18" s="54"/>
      <c r="K18" s="41"/>
      <c r="L18" s="41"/>
      <c r="M18" s="41"/>
      <c r="N18" s="41"/>
      <c r="O18" s="41"/>
      <c r="P18" s="41"/>
      <c r="Q18" s="41"/>
      <c r="R18" s="41"/>
      <c r="S18" s="41"/>
      <c r="T18" s="39"/>
      <c r="U18" s="38"/>
      <c r="V18" s="39"/>
      <c r="W18" s="38"/>
      <c r="X18" s="38"/>
      <c r="Y18" s="38"/>
      <c r="Z18" s="38"/>
      <c r="AA18" s="38"/>
      <c r="AB18" s="38"/>
      <c r="AC18" s="38"/>
      <c r="AD18" s="38"/>
      <c r="AE18" s="38"/>
      <c r="AF18" s="38"/>
      <c r="AG18" s="38"/>
      <c r="AH18" s="38"/>
      <c r="AI18" s="38"/>
      <c r="AJ18" s="37"/>
      <c r="AK18" s="38"/>
      <c r="AL18" s="37"/>
      <c r="AM18" s="38"/>
      <c r="AN18" s="37"/>
      <c r="AO18" s="38"/>
      <c r="AP18" s="37"/>
      <c r="AQ18" s="38"/>
      <c r="AR18" s="37"/>
      <c r="AS18" s="38"/>
      <c r="AT18" s="37"/>
      <c r="AU18" s="38"/>
      <c r="AV18" s="37"/>
      <c r="AW18" s="38"/>
      <c r="AX18" s="37"/>
      <c r="AY18" s="38"/>
    </row>
    <row r="19" spans="1:51" x14ac:dyDescent="0.4">
      <c r="A19" s="32" t="s">
        <v>33</v>
      </c>
      <c r="B19" s="84">
        <v>1648.6</v>
      </c>
      <c r="C19" s="85">
        <f t="shared" si="0"/>
        <v>3.3864291985450823</v>
      </c>
      <c r="D19" s="54"/>
      <c r="E19" s="54"/>
      <c r="F19" s="54"/>
      <c r="G19" s="54"/>
      <c r="H19" s="54"/>
      <c r="I19" s="54"/>
      <c r="J19" s="54"/>
      <c r="K19" s="41"/>
      <c r="L19" s="41"/>
      <c r="M19" s="41"/>
      <c r="N19" s="41"/>
      <c r="O19" s="41"/>
      <c r="P19" s="41"/>
      <c r="Q19" s="41"/>
      <c r="R19" s="41"/>
      <c r="S19" s="41"/>
      <c r="T19" s="39"/>
      <c r="U19" s="38"/>
      <c r="V19" s="39"/>
      <c r="W19" s="38"/>
      <c r="X19" s="38"/>
      <c r="Y19" s="38"/>
      <c r="Z19" s="38"/>
      <c r="AA19" s="38"/>
      <c r="AB19" s="38"/>
      <c r="AC19" s="38"/>
      <c r="AD19" s="38"/>
      <c r="AE19" s="38"/>
      <c r="AF19" s="38"/>
      <c r="AG19" s="38"/>
      <c r="AH19" s="38"/>
      <c r="AI19" s="38"/>
      <c r="AJ19" s="37"/>
      <c r="AK19" s="38"/>
      <c r="AL19" s="37"/>
      <c r="AM19" s="38"/>
      <c r="AN19" s="37"/>
      <c r="AO19" s="38"/>
      <c r="AP19" s="37"/>
      <c r="AQ19" s="38"/>
      <c r="AR19" s="37"/>
      <c r="AS19" s="38"/>
      <c r="AT19" s="37"/>
      <c r="AU19" s="38"/>
      <c r="AV19" s="37"/>
      <c r="AW19" s="38"/>
      <c r="AX19" s="37"/>
      <c r="AY19" s="38"/>
    </row>
    <row r="20" spans="1:51" x14ac:dyDescent="0.4">
      <c r="A20" s="32" t="s">
        <v>34</v>
      </c>
      <c r="B20" s="84">
        <v>1631.6</v>
      </c>
      <c r="C20" s="85">
        <f t="shared" si="0"/>
        <v>-1.0311779691859813</v>
      </c>
      <c r="D20" s="54"/>
      <c r="E20" s="54"/>
      <c r="F20" s="54"/>
      <c r="G20" s="54"/>
      <c r="H20" s="54"/>
      <c r="I20" s="54"/>
      <c r="J20" s="54"/>
      <c r="K20" s="41"/>
      <c r="L20" s="41"/>
      <c r="M20" s="41"/>
      <c r="N20" s="41"/>
      <c r="O20" s="41"/>
      <c r="P20" s="41"/>
      <c r="Q20" s="41"/>
      <c r="R20" s="41"/>
      <c r="S20" s="41"/>
      <c r="T20" s="39"/>
      <c r="U20" s="38"/>
      <c r="V20" s="39"/>
      <c r="W20" s="38"/>
      <c r="X20" s="38"/>
      <c r="Y20" s="38"/>
      <c r="Z20" s="38"/>
      <c r="AA20" s="38"/>
      <c r="AB20" s="38"/>
      <c r="AC20" s="38"/>
      <c r="AD20" s="38"/>
      <c r="AE20" s="38"/>
      <c r="AF20" s="38"/>
      <c r="AG20" s="38"/>
      <c r="AH20" s="38"/>
      <c r="AI20" s="38"/>
      <c r="AJ20" s="37"/>
      <c r="AK20" s="38"/>
      <c r="AL20" s="37"/>
      <c r="AM20" s="38"/>
      <c r="AN20" s="37"/>
      <c r="AO20" s="38"/>
      <c r="AP20" s="37"/>
      <c r="AQ20" s="38"/>
      <c r="AR20" s="37"/>
      <c r="AS20" s="38"/>
      <c r="AT20" s="37"/>
      <c r="AU20" s="38"/>
      <c r="AV20" s="37">
        <v>1683.6</v>
      </c>
      <c r="AW20" s="38">
        <v>2.1230134659711242</v>
      </c>
      <c r="AX20" s="37">
        <v>1641.8</v>
      </c>
      <c r="AY20" s="38">
        <v>-0.41247118767439028</v>
      </c>
    </row>
    <row r="21" spans="1:51" x14ac:dyDescent="0.4">
      <c r="A21" s="32" t="s">
        <v>35</v>
      </c>
      <c r="B21" s="84">
        <v>1651.6</v>
      </c>
      <c r="C21" s="85">
        <f t="shared" si="0"/>
        <v>1.225790634959556</v>
      </c>
      <c r="D21" s="54"/>
      <c r="E21" s="54"/>
      <c r="F21" s="54"/>
      <c r="G21" s="54"/>
      <c r="H21" s="54"/>
      <c r="I21" s="54"/>
      <c r="J21" s="54"/>
      <c r="K21" s="41"/>
      <c r="L21" s="41"/>
      <c r="M21" s="41"/>
      <c r="N21" s="41"/>
      <c r="O21" s="41"/>
      <c r="P21" s="41"/>
      <c r="Q21" s="41"/>
      <c r="R21" s="41"/>
      <c r="S21" s="41"/>
      <c r="T21" s="39"/>
      <c r="U21" s="38"/>
      <c r="V21" s="39"/>
      <c r="W21" s="38"/>
      <c r="X21" s="38"/>
      <c r="Y21" s="38"/>
      <c r="Z21" s="38"/>
      <c r="AA21" s="38"/>
      <c r="AB21" s="38"/>
      <c r="AC21" s="38"/>
      <c r="AD21" s="38"/>
      <c r="AE21" s="38"/>
      <c r="AF21" s="38"/>
      <c r="AG21" s="38"/>
      <c r="AH21" s="38"/>
      <c r="AI21" s="38"/>
      <c r="AJ21" s="37"/>
      <c r="AK21" s="38"/>
      <c r="AL21" s="37"/>
      <c r="AM21" s="38"/>
      <c r="AN21" s="37"/>
      <c r="AO21" s="38"/>
      <c r="AP21" s="37">
        <v>1666.9</v>
      </c>
      <c r="AQ21" s="38">
        <v>2.163520470703606</v>
      </c>
      <c r="AR21" s="37">
        <v>1676.8</v>
      </c>
      <c r="AS21" s="38">
        <v>2.770286835008573</v>
      </c>
      <c r="AT21" s="37">
        <v>1722.7</v>
      </c>
      <c r="AU21" s="38">
        <v>5.5834763422407452</v>
      </c>
      <c r="AV21" s="37">
        <v>1744.2</v>
      </c>
      <c r="AW21" s="38">
        <v>3.5994297933000796</v>
      </c>
      <c r="AX21" s="37">
        <v>1702.1</v>
      </c>
      <c r="AY21" s="38">
        <v>3.6727981483737349</v>
      </c>
    </row>
    <row r="22" spans="1:51" x14ac:dyDescent="0.4">
      <c r="A22" s="32" t="s">
        <v>36</v>
      </c>
      <c r="B22" s="84">
        <v>1730.6</v>
      </c>
      <c r="C22" s="85">
        <f t="shared" si="0"/>
        <v>4.7832404940663542</v>
      </c>
      <c r="D22" s="54"/>
      <c r="E22" s="54"/>
      <c r="F22" s="54"/>
      <c r="G22" s="54"/>
      <c r="H22" s="54"/>
      <c r="I22" s="54"/>
      <c r="J22" s="54"/>
      <c r="K22" s="41"/>
      <c r="L22" s="41"/>
      <c r="M22" s="41"/>
      <c r="N22" s="41"/>
      <c r="O22" s="41"/>
      <c r="P22" s="41"/>
      <c r="Q22" s="41"/>
      <c r="R22" s="41"/>
      <c r="S22" s="41"/>
      <c r="T22" s="39"/>
      <c r="U22" s="38"/>
      <c r="V22" s="39"/>
      <c r="W22" s="38"/>
      <c r="X22" s="38"/>
      <c r="Y22" s="38"/>
      <c r="Z22" s="38"/>
      <c r="AA22" s="38"/>
      <c r="AB22" s="38"/>
      <c r="AC22" s="38"/>
      <c r="AD22" s="38"/>
      <c r="AE22" s="38"/>
      <c r="AF22" s="38"/>
      <c r="AG22" s="38"/>
      <c r="AH22" s="38"/>
      <c r="AI22" s="38"/>
      <c r="AJ22" s="37"/>
      <c r="AK22" s="38"/>
      <c r="AL22" s="37">
        <v>1751.2</v>
      </c>
      <c r="AM22" s="38">
        <v>6.0305158634051947</v>
      </c>
      <c r="AN22" s="37">
        <v>1725.8</v>
      </c>
      <c r="AO22" s="38">
        <v>4.49261322354082</v>
      </c>
      <c r="AP22" s="37">
        <v>1743.2</v>
      </c>
      <c r="AQ22" s="38">
        <v>4.5773591697162441</v>
      </c>
      <c r="AR22" s="37">
        <v>1755.1</v>
      </c>
      <c r="AS22" s="38">
        <v>4.6696087786259444</v>
      </c>
      <c r="AT22" s="37">
        <v>1810</v>
      </c>
      <c r="AU22" s="38">
        <v>5.067626400417935</v>
      </c>
      <c r="AV22" s="37">
        <v>1814.7</v>
      </c>
      <c r="AW22" s="38">
        <v>4.0419676642586833</v>
      </c>
      <c r="AX22" s="37">
        <v>1780.2</v>
      </c>
      <c r="AY22" s="38">
        <v>4.5884495623053967</v>
      </c>
    </row>
    <row r="23" spans="1:51" x14ac:dyDescent="0.4">
      <c r="A23" s="32" t="s">
        <v>37</v>
      </c>
      <c r="B23" s="84">
        <v>1745.3</v>
      </c>
      <c r="C23" s="85">
        <f t="shared" si="0"/>
        <v>0.8494163873800975</v>
      </c>
      <c r="D23" s="54"/>
      <c r="E23" s="54"/>
      <c r="F23" s="54"/>
      <c r="G23" s="54"/>
      <c r="H23" s="54"/>
      <c r="I23" s="54"/>
      <c r="J23" s="54"/>
      <c r="K23" s="41"/>
      <c r="L23" s="41"/>
      <c r="N23" s="41"/>
      <c r="O23" s="41"/>
      <c r="P23" s="41"/>
      <c r="Q23" s="41"/>
      <c r="R23" s="41"/>
      <c r="S23" s="41"/>
      <c r="T23" s="39"/>
      <c r="U23" s="38"/>
      <c r="V23" s="39"/>
      <c r="W23" s="38"/>
      <c r="X23" s="38"/>
      <c r="Y23" s="38"/>
      <c r="Z23" s="38"/>
      <c r="AA23" s="38"/>
      <c r="AB23" s="38"/>
      <c r="AC23" s="38"/>
      <c r="AD23" s="38"/>
      <c r="AE23" s="38"/>
      <c r="AF23" s="38"/>
      <c r="AG23" s="38"/>
      <c r="AH23" s="38">
        <v>1831.2</v>
      </c>
      <c r="AI23" s="38">
        <v>5.8130128279209714</v>
      </c>
      <c r="AJ23" s="37">
        <v>1826.3</v>
      </c>
      <c r="AK23" s="38">
        <v>5.5298740321275908</v>
      </c>
      <c r="AL23" s="37">
        <v>1822.6</v>
      </c>
      <c r="AM23" s="38">
        <v>4.0772042028323296</v>
      </c>
      <c r="AN23" s="37">
        <v>1789.4</v>
      </c>
      <c r="AO23" s="38">
        <v>3.6852474214857045</v>
      </c>
      <c r="AP23" s="37">
        <v>1781.6</v>
      </c>
      <c r="AQ23" s="38">
        <v>2.2028453418999394</v>
      </c>
      <c r="AR23" s="37">
        <v>1811</v>
      </c>
      <c r="AS23" s="38">
        <v>3.1850037034926837</v>
      </c>
      <c r="AT23" s="37">
        <v>1883.1</v>
      </c>
      <c r="AU23" s="38">
        <v>4.03867403314917</v>
      </c>
      <c r="AV23" s="37">
        <v>1880.4</v>
      </c>
      <c r="AW23" s="38">
        <v>3.6204331294428904</v>
      </c>
      <c r="AX23" s="37">
        <v>1756.5</v>
      </c>
      <c r="AY23" s="38">
        <v>-1.331311088641729</v>
      </c>
    </row>
    <row r="24" spans="1:51" x14ac:dyDescent="0.4">
      <c r="A24" s="32" t="s">
        <v>38</v>
      </c>
      <c r="B24" s="84">
        <v>1672.2</v>
      </c>
      <c r="C24" s="85">
        <f t="shared" si="0"/>
        <v>-4.1883916805133703</v>
      </c>
      <c r="D24" s="54"/>
      <c r="E24" s="54"/>
      <c r="F24" s="54"/>
      <c r="G24" s="54"/>
      <c r="H24" s="54"/>
      <c r="I24" s="54"/>
      <c r="J24" s="54"/>
      <c r="K24" s="41"/>
      <c r="L24" s="41"/>
      <c r="M24" s="41"/>
      <c r="N24" s="41"/>
      <c r="O24" s="41"/>
      <c r="P24" s="41"/>
      <c r="Q24" s="41"/>
      <c r="R24" s="41"/>
      <c r="S24" s="41"/>
      <c r="T24" s="39"/>
      <c r="U24" s="39"/>
      <c r="V24" s="39"/>
      <c r="W24" s="38"/>
      <c r="X24" s="38"/>
      <c r="Y24" s="38"/>
      <c r="Z24" s="38"/>
      <c r="AA24" s="38"/>
      <c r="AB24" s="38"/>
      <c r="AC24" s="38"/>
      <c r="AD24" s="38">
        <v>1678.5</v>
      </c>
      <c r="AE24" s="38">
        <v>-3.8274222196757024</v>
      </c>
      <c r="AF24" s="38">
        <v>1742.5</v>
      </c>
      <c r="AG24" s="38">
        <v>-0.16043087148340796</v>
      </c>
      <c r="AH24" s="38">
        <v>1906.6</v>
      </c>
      <c r="AI24" s="38">
        <v>4.1175185670598413</v>
      </c>
      <c r="AJ24" s="37">
        <v>1926.6</v>
      </c>
      <c r="AK24" s="38">
        <v>5.4919783168154268</v>
      </c>
      <c r="AL24" s="37">
        <v>1915.9</v>
      </c>
      <c r="AM24" s="38">
        <v>5.1190606825414431</v>
      </c>
      <c r="AN24" s="37">
        <v>1886.8</v>
      </c>
      <c r="AO24" s="38">
        <v>5.443165306806752</v>
      </c>
      <c r="AP24" s="37">
        <v>1855.8</v>
      </c>
      <c r="AQ24" s="38">
        <v>4.164795689268086</v>
      </c>
      <c r="AR24" s="37">
        <v>1875.2</v>
      </c>
      <c r="AS24" s="38">
        <v>3.545002760905569</v>
      </c>
      <c r="AT24" s="37">
        <v>1947.9</v>
      </c>
      <c r="AU24" s="38">
        <v>3.4411342998247774</v>
      </c>
      <c r="AV24" s="37"/>
      <c r="AW24" s="38"/>
      <c r="AX24" s="37"/>
      <c r="AY24" s="38"/>
    </row>
    <row r="25" spans="1:51" x14ac:dyDescent="0.4">
      <c r="A25" s="32" t="s">
        <v>39</v>
      </c>
      <c r="B25" s="84">
        <v>1780.7</v>
      </c>
      <c r="C25" s="85">
        <f t="shared" si="0"/>
        <v>6.4884583183829614</v>
      </c>
      <c r="D25" s="54"/>
      <c r="E25" s="54"/>
      <c r="F25" s="54"/>
      <c r="G25" s="54"/>
      <c r="H25" s="54"/>
      <c r="I25" s="54"/>
      <c r="J25" s="54"/>
      <c r="K25" s="41"/>
      <c r="L25" s="41"/>
      <c r="M25" s="41"/>
      <c r="N25" s="41"/>
      <c r="O25" s="41"/>
      <c r="P25" s="41"/>
      <c r="Q25" s="41"/>
      <c r="R25" s="41"/>
      <c r="S25" s="41"/>
      <c r="T25" s="39"/>
      <c r="U25" s="39"/>
      <c r="V25" s="39"/>
      <c r="W25" s="38"/>
      <c r="X25" s="38"/>
      <c r="Y25" s="38"/>
      <c r="Z25" s="38"/>
      <c r="AA25" s="38"/>
      <c r="AB25" s="38">
        <v>1802.5</v>
      </c>
      <c r="AC25" s="38">
        <v>7.7921301280000002</v>
      </c>
      <c r="AD25" s="38">
        <v>1817.2</v>
      </c>
      <c r="AE25" s="38">
        <v>8.2633303544831662</v>
      </c>
      <c r="AF25" s="38">
        <v>1902.4</v>
      </c>
      <c r="AG25" s="38">
        <v>9.176470588235297</v>
      </c>
      <c r="AH25" s="38">
        <v>1973.4</v>
      </c>
      <c r="AI25" s="38">
        <v>3.5036190076576101</v>
      </c>
      <c r="AJ25" s="37">
        <v>2008.9</v>
      </c>
      <c r="AK25" s="38">
        <v>4.2717741098307949</v>
      </c>
      <c r="AL25" s="37">
        <v>1997</v>
      </c>
      <c r="AM25" s="38">
        <v>4.23299754684483</v>
      </c>
      <c r="AN25" s="37">
        <v>1946.2</v>
      </c>
      <c r="AO25" s="38">
        <v>3.1481874072503802</v>
      </c>
      <c r="AP25" s="37">
        <v>1925</v>
      </c>
      <c r="AQ25" s="38">
        <v>3.7288500916047074</v>
      </c>
      <c r="AR25" s="37"/>
      <c r="AS25" s="38"/>
      <c r="AT25" s="37"/>
      <c r="AU25" s="38"/>
      <c r="AV25" s="37"/>
      <c r="AW25" s="38"/>
      <c r="AX25" s="37"/>
      <c r="AY25" s="38"/>
    </row>
    <row r="26" spans="1:51" x14ac:dyDescent="0.4">
      <c r="A26" s="32" t="s">
        <v>40</v>
      </c>
      <c r="B26" s="84">
        <v>1833.5672035499997</v>
      </c>
      <c r="C26" s="85">
        <f t="shared" si="0"/>
        <v>2.9689000701971002</v>
      </c>
      <c r="D26" s="54"/>
      <c r="E26" s="54"/>
      <c r="F26" s="54"/>
      <c r="G26" s="54"/>
      <c r="H26" s="54"/>
      <c r="I26" s="54"/>
      <c r="J26" s="54"/>
      <c r="K26" s="41"/>
      <c r="L26" s="41"/>
      <c r="M26" s="41"/>
      <c r="N26" s="41"/>
      <c r="O26" s="41"/>
      <c r="P26" s="41"/>
      <c r="Q26" s="41"/>
      <c r="R26" s="41"/>
      <c r="S26" s="41"/>
      <c r="T26" s="38"/>
      <c r="U26" s="39"/>
      <c r="V26" s="38">
        <v>1860</v>
      </c>
      <c r="W26" s="38">
        <v>4.453304880103337</v>
      </c>
      <c r="X26" s="38">
        <v>1864.3</v>
      </c>
      <c r="Y26" s="38">
        <v>4.6947829505250782</v>
      </c>
      <c r="Z26" s="38">
        <v>1861.3</v>
      </c>
      <c r="AA26" s="38">
        <v>4.5263098781378019</v>
      </c>
      <c r="AB26" s="38">
        <v>1879.4</v>
      </c>
      <c r="AC26" s="38">
        <v>4.2662968100000001</v>
      </c>
      <c r="AD26" s="38">
        <v>1871.8</v>
      </c>
      <c r="AE26" s="38">
        <v>3.004622496147924</v>
      </c>
      <c r="AF26" s="38">
        <v>1939.3</v>
      </c>
      <c r="AG26" s="38">
        <v>1.93965517241379</v>
      </c>
      <c r="AH26" s="38">
        <v>2048.4</v>
      </c>
      <c r="AI26" s="38">
        <v>3.8005472788081418</v>
      </c>
      <c r="AJ26" s="37">
        <v>2087.6</v>
      </c>
      <c r="AK26" s="38">
        <v>3.9175668276171027</v>
      </c>
      <c r="AL26" s="37">
        <v>2081.3000000000002</v>
      </c>
      <c r="AM26" s="38">
        <v>4.2213319979970132</v>
      </c>
      <c r="AN26" s="37"/>
      <c r="AO26" s="38"/>
      <c r="AP26" s="37"/>
      <c r="AQ26" s="38"/>
      <c r="AR26" s="37"/>
      <c r="AS26" s="38"/>
      <c r="AT26" s="37"/>
      <c r="AU26" s="38"/>
      <c r="AV26" s="37"/>
      <c r="AW26" s="38"/>
      <c r="AX26" s="37"/>
      <c r="AY26" s="38"/>
    </row>
    <row r="27" spans="1:51" x14ac:dyDescent="0.4">
      <c r="A27" s="40" t="s">
        <v>41</v>
      </c>
      <c r="B27" s="39">
        <v>1798.0714442399999</v>
      </c>
      <c r="C27" s="85">
        <f>100*(B27/B26-1)</f>
        <v>-1.9358853736735626</v>
      </c>
      <c r="D27" s="54"/>
      <c r="E27" s="54"/>
      <c r="F27" s="54"/>
      <c r="G27" s="54"/>
      <c r="H27" s="54"/>
      <c r="I27" s="54"/>
      <c r="J27" s="54"/>
      <c r="K27" s="41"/>
      <c r="L27" s="41"/>
      <c r="M27" s="41"/>
      <c r="N27" s="41"/>
      <c r="O27" s="41"/>
      <c r="P27" s="41"/>
      <c r="Q27" s="41"/>
      <c r="R27" s="41">
        <v>1854.5383021100001</v>
      </c>
      <c r="S27" s="41">
        <v>1.1437322024193008</v>
      </c>
      <c r="T27" s="38">
        <v>1880.5</v>
      </c>
      <c r="U27" s="39">
        <v>2.6</v>
      </c>
      <c r="V27" s="38">
        <v>1911.1</v>
      </c>
      <c r="W27" s="38">
        <v>2.7473118279569775</v>
      </c>
      <c r="X27" s="38">
        <v>1918.6</v>
      </c>
      <c r="Y27" s="38">
        <v>2.9126213592232997</v>
      </c>
      <c r="Z27" s="38">
        <v>1917</v>
      </c>
      <c r="AA27" s="38">
        <v>2.9925321012195694</v>
      </c>
      <c r="AB27" s="38">
        <v>1939</v>
      </c>
      <c r="AC27" s="38">
        <v>3.1712248590000001</v>
      </c>
      <c r="AD27" s="38">
        <v>1936.2</v>
      </c>
      <c r="AE27" s="38">
        <v>3.4405385190725557</v>
      </c>
      <c r="AF27" s="38">
        <v>1976.3</v>
      </c>
      <c r="AG27" s="38">
        <v>1.9079049141442761</v>
      </c>
      <c r="AH27" s="38">
        <v>2128.1999999999998</v>
      </c>
      <c r="AI27" s="38">
        <v>3.8957234915055539</v>
      </c>
      <c r="AJ27" s="38"/>
      <c r="AK27" s="38"/>
      <c r="AL27" s="38"/>
      <c r="AM27" s="38"/>
      <c r="AN27" s="38"/>
      <c r="AO27" s="38"/>
      <c r="AP27" s="38"/>
      <c r="AQ27" s="38"/>
      <c r="AR27" s="38"/>
      <c r="AS27" s="38"/>
      <c r="AT27" s="38"/>
      <c r="AU27" s="38"/>
      <c r="AV27" s="38"/>
      <c r="AW27" s="38"/>
      <c r="AX27" s="38"/>
      <c r="AY27" s="38"/>
    </row>
    <row r="28" spans="1:51" x14ac:dyDescent="0.4">
      <c r="A28" s="42" t="s">
        <v>42</v>
      </c>
      <c r="B28" s="39">
        <v>1851.2883438899999</v>
      </c>
      <c r="C28" s="85">
        <f>100*(B28/B27-1)</f>
        <v>2.9596654693825775</v>
      </c>
      <c r="D28" s="54"/>
      <c r="E28" s="54"/>
      <c r="F28" s="54"/>
      <c r="G28" s="54"/>
      <c r="H28" s="54"/>
      <c r="I28" s="54"/>
      <c r="J28" s="39"/>
      <c r="K28" s="41"/>
      <c r="L28" s="41"/>
      <c r="M28" s="41"/>
      <c r="N28" s="39">
        <v>1841.1928967118222</v>
      </c>
      <c r="O28" s="39">
        <v>2.3982057337019969</v>
      </c>
      <c r="P28" s="39">
        <v>1827.6019034548642</v>
      </c>
      <c r="Q28" s="39">
        <v>1.6423407039505067</v>
      </c>
      <c r="R28" s="39">
        <v>1902.4270153000002</v>
      </c>
      <c r="S28" s="41">
        <v>2.582244493711161</v>
      </c>
      <c r="T28" s="38">
        <v>1938.3</v>
      </c>
      <c r="U28" s="39">
        <v>3.1</v>
      </c>
      <c r="V28" s="38">
        <v>1965.7</v>
      </c>
      <c r="W28" s="38">
        <v>2.8569933546125359</v>
      </c>
      <c r="X28" s="38">
        <v>1983.2</v>
      </c>
      <c r="Y28" s="38">
        <v>3.3670384655478003</v>
      </c>
      <c r="Z28" s="38">
        <v>1983</v>
      </c>
      <c r="AA28" s="38">
        <v>3.4428794992175327</v>
      </c>
      <c r="AB28" s="38">
        <v>2002.2</v>
      </c>
      <c r="AC28" s="38">
        <v>3.2594120680000001</v>
      </c>
      <c r="AD28" s="38">
        <v>2004.5</v>
      </c>
      <c r="AE28" s="38">
        <v>3.5275281479185905</v>
      </c>
      <c r="AF28" s="38"/>
      <c r="AG28" s="38"/>
      <c r="AH28" s="38"/>
      <c r="AI28" s="38"/>
      <c r="AJ28" s="38"/>
      <c r="AK28" s="38"/>
      <c r="AL28" s="38"/>
      <c r="AM28" s="38"/>
      <c r="AN28" s="38"/>
      <c r="AO28" s="38"/>
      <c r="AP28" s="38"/>
      <c r="AQ28" s="38"/>
      <c r="AR28" s="38"/>
      <c r="AS28" s="38"/>
      <c r="AT28" s="38"/>
      <c r="AU28" s="38"/>
      <c r="AV28" s="38"/>
      <c r="AW28" s="38"/>
      <c r="AX28" s="38"/>
      <c r="AY28" s="38"/>
    </row>
    <row r="29" spans="1:51" x14ac:dyDescent="0.4">
      <c r="A29" s="42" t="s">
        <v>43</v>
      </c>
      <c r="B29" s="39">
        <v>2006.71578475</v>
      </c>
      <c r="C29" s="85">
        <f>100*(B29/B28-1)</f>
        <v>8.3956365507822373</v>
      </c>
      <c r="D29" s="54"/>
      <c r="E29" s="54"/>
      <c r="F29" s="54"/>
      <c r="G29" s="54"/>
      <c r="H29" s="54"/>
      <c r="I29" s="54"/>
      <c r="J29" s="39">
        <v>1979.9435153733291</v>
      </c>
      <c r="K29" s="41">
        <v>6.9494939514929133</v>
      </c>
      <c r="L29" s="39">
        <v>1928.7789339352069</v>
      </c>
      <c r="M29" s="41">
        <v>4.1857655670418437</v>
      </c>
      <c r="N29" s="38">
        <v>1875.8771145168059</v>
      </c>
      <c r="O29" s="38">
        <v>1.8837905505135311</v>
      </c>
      <c r="P29" s="38">
        <v>1864.2398050843112</v>
      </c>
      <c r="Q29" s="38">
        <v>2.0046981544606268</v>
      </c>
      <c r="R29" s="38">
        <v>1935.9076492300001</v>
      </c>
      <c r="S29" s="41">
        <v>1.7598905850651159</v>
      </c>
      <c r="T29" s="38">
        <v>1988.8</v>
      </c>
      <c r="U29" s="39">
        <v>2.6</v>
      </c>
      <c r="V29" s="38">
        <v>2021.7</v>
      </c>
      <c r="W29" s="38">
        <v>2.8488579132115888</v>
      </c>
      <c r="X29" s="38">
        <v>2054.4</v>
      </c>
      <c r="Y29" s="38">
        <v>3.5901573215006088</v>
      </c>
      <c r="Z29" s="38">
        <v>2029.1</v>
      </c>
      <c r="AA29" s="38">
        <v>2.3247604639435204</v>
      </c>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row>
    <row r="30" spans="1:51" x14ac:dyDescent="0.4">
      <c r="A30" s="42" t="s">
        <v>64</v>
      </c>
      <c r="B30" s="39">
        <v>1710.5</v>
      </c>
      <c r="C30" s="85">
        <f>100*(B30/B29-1)</f>
        <v>-14.761222640549621</v>
      </c>
      <c r="D30" s="54"/>
      <c r="E30" s="54"/>
      <c r="F30" s="54"/>
      <c r="G30" s="54"/>
      <c r="H30" s="86">
        <v>2017.4122967913599</v>
      </c>
      <c r="I30" s="54">
        <f>(H30/B29-1)*100</f>
        <v>0.53303572546983258</v>
      </c>
      <c r="J30" s="39">
        <v>1973.8962736783228</v>
      </c>
      <c r="K30" s="41">
        <v>-0.3054249602603476</v>
      </c>
      <c r="L30" s="39">
        <v>1977.8102977574458</v>
      </c>
      <c r="M30" s="41">
        <v>2.5420934955050711</v>
      </c>
      <c r="N30" s="39">
        <v>1909.21123913931</v>
      </c>
      <c r="O30" s="39">
        <v>1.7769887144814644</v>
      </c>
      <c r="P30" s="39">
        <v>1896.7264329820061</v>
      </c>
      <c r="Q30" s="39">
        <v>1.7426206547620504</v>
      </c>
      <c r="R30" s="39">
        <v>1973.71865443</v>
      </c>
      <c r="S30" s="41">
        <v>1.9531409576814873</v>
      </c>
      <c r="T30" s="38">
        <v>2038.4</v>
      </c>
      <c r="U30" s="39">
        <v>2.5</v>
      </c>
      <c r="V30" s="38">
        <v>2079.4</v>
      </c>
      <c r="W30" s="38">
        <v>2.8540337339862498</v>
      </c>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row>
    <row r="31" spans="1:51" x14ac:dyDescent="0.4">
      <c r="A31" s="42" t="s">
        <v>69</v>
      </c>
      <c r="B31" s="80"/>
      <c r="C31" s="85"/>
      <c r="D31" s="90">
        <v>1502.8237222100001</v>
      </c>
      <c r="E31" s="54">
        <f>(D31/B30-1)*100</f>
        <v>-12.141261490207533</v>
      </c>
      <c r="F31" s="90">
        <v>1439.7711632099999</v>
      </c>
      <c r="G31" s="92">
        <f>(F31/B30-1)*100</f>
        <v>-15.827467804150841</v>
      </c>
      <c r="H31" s="87">
        <v>2058.469324545611</v>
      </c>
      <c r="I31" s="54">
        <f>(H31/H30-1)*100</f>
        <v>2.0351332159296964</v>
      </c>
      <c r="J31" s="39">
        <v>2004.2046856770564</v>
      </c>
      <c r="K31" s="41">
        <v>1.5354612297967529</v>
      </c>
      <c r="L31" s="39">
        <v>2001.761511681008</v>
      </c>
      <c r="M31" s="41">
        <v>1.210996522301433</v>
      </c>
      <c r="N31" s="38">
        <v>1939.2672632290632</v>
      </c>
      <c r="O31" s="38">
        <v>1.5742639407100301</v>
      </c>
      <c r="P31" s="38">
        <v>1922.3068392263579</v>
      </c>
      <c r="Q31" s="38">
        <v>1.3486608189529292</v>
      </c>
      <c r="R31" s="38">
        <v>2009.23342843</v>
      </c>
      <c r="S31" s="41">
        <v>1.799383813913269</v>
      </c>
      <c r="T31" s="38"/>
      <c r="U31" s="39"/>
      <c r="V31" s="39"/>
      <c r="W31" s="38"/>
      <c r="Y31" s="32"/>
      <c r="AB31" s="39"/>
      <c r="AC31" s="38"/>
      <c r="AD31" s="38"/>
      <c r="AE31" s="38"/>
      <c r="AF31" s="38"/>
      <c r="AG31" s="38"/>
      <c r="AH31" s="38"/>
      <c r="AI31" s="38"/>
      <c r="AJ31" s="38"/>
      <c r="AK31" s="38"/>
      <c r="AL31" s="38"/>
      <c r="AM31" s="38"/>
      <c r="AN31" s="38"/>
      <c r="AO31" s="38"/>
      <c r="AP31" s="38"/>
      <c r="AQ31" s="38"/>
      <c r="AR31" s="38"/>
      <c r="AS31" s="38"/>
      <c r="AT31" s="38"/>
      <c r="AU31" s="38"/>
      <c r="AV31" s="38"/>
      <c r="AW31" s="38"/>
      <c r="AX31" s="38"/>
      <c r="AY31" s="38"/>
    </row>
    <row r="32" spans="1:51" x14ac:dyDescent="0.4">
      <c r="A32" s="42" t="s">
        <v>71</v>
      </c>
      <c r="B32" s="80"/>
      <c r="C32" s="85"/>
      <c r="D32" s="90">
        <v>2256.6886197700001</v>
      </c>
      <c r="E32" s="54">
        <f>(D32/D31-1)*100</f>
        <v>50.163228489060074</v>
      </c>
      <c r="F32" s="90">
        <v>2138.70986662</v>
      </c>
      <c r="G32" s="92">
        <f>(F32/F31-1)*100</f>
        <v>48.545124480177918</v>
      </c>
      <c r="H32" s="87">
        <v>2103.5796532678319</v>
      </c>
      <c r="I32" s="54">
        <f t="shared" ref="I32:I33" si="1">(H32/H31-1)*100</f>
        <v>2.1914501316252721</v>
      </c>
      <c r="J32" s="39">
        <v>2030.2591646392775</v>
      </c>
      <c r="K32" s="41">
        <v>1.2999909215070771</v>
      </c>
      <c r="L32" s="39">
        <v>2027.5211777894899</v>
      </c>
      <c r="M32" s="41">
        <v>1.2868499048545479</v>
      </c>
      <c r="N32" s="38">
        <v>1967.5763116918272</v>
      </c>
      <c r="O32" s="41">
        <v>1.4597806604349506</v>
      </c>
      <c r="P32" s="41"/>
      <c r="Q32" s="41"/>
      <c r="R32" s="38"/>
      <c r="S32" s="41"/>
      <c r="T32" s="38"/>
      <c r="U32" s="39"/>
      <c r="V32" s="39"/>
      <c r="W32" s="38"/>
      <c r="Y32" s="32"/>
      <c r="AB32" s="39"/>
      <c r="AC32" s="38"/>
      <c r="AD32" s="38"/>
      <c r="AE32" s="38"/>
      <c r="AF32" s="38"/>
      <c r="AG32" s="38"/>
      <c r="AH32" s="38"/>
      <c r="AI32" s="38"/>
      <c r="AJ32" s="38"/>
      <c r="AK32" s="38"/>
      <c r="AL32" s="38"/>
      <c r="AM32" s="38"/>
      <c r="AN32" s="38"/>
      <c r="AO32" s="38"/>
      <c r="AP32" s="38"/>
      <c r="AQ32" s="38"/>
      <c r="AR32" s="38"/>
      <c r="AS32" s="38"/>
      <c r="AT32" s="38"/>
      <c r="AU32" s="38"/>
      <c r="AV32" s="38"/>
      <c r="AW32" s="38"/>
      <c r="AX32" s="38"/>
      <c r="AY32" s="38"/>
    </row>
    <row r="33" spans="1:51" x14ac:dyDescent="0.4">
      <c r="A33" s="42" t="s">
        <v>75</v>
      </c>
      <c r="B33" s="80"/>
      <c r="C33" s="85"/>
      <c r="D33" s="90">
        <v>2340.3165829500003</v>
      </c>
      <c r="E33" s="54">
        <f t="shared" ref="E33:E35" si="2">(D33/D32-1)*100</f>
        <v>3.7057821113363643</v>
      </c>
      <c r="F33" s="90">
        <v>2221.4023944100004</v>
      </c>
      <c r="G33" s="92">
        <f t="shared" ref="G33:G34" si="3">(F33/F32-1)*100</f>
        <v>3.8664677748313281</v>
      </c>
      <c r="H33" s="87">
        <v>2164.2387105917865</v>
      </c>
      <c r="I33" s="54">
        <f t="shared" si="1"/>
        <v>2.883611144922571</v>
      </c>
      <c r="J33" s="39">
        <v>2116.3220887494635</v>
      </c>
      <c r="K33" s="41">
        <v>4.2390117286074114</v>
      </c>
      <c r="L33" s="41"/>
      <c r="M33" s="41"/>
      <c r="N33" s="38"/>
      <c r="O33" s="41"/>
      <c r="P33" s="41"/>
      <c r="Q33" s="41"/>
      <c r="R33" s="38"/>
      <c r="S33" s="41"/>
      <c r="T33" s="38"/>
      <c r="U33" s="39"/>
      <c r="V33" s="39"/>
      <c r="W33" s="38"/>
      <c r="Y33" s="32"/>
      <c r="AB33" s="39"/>
      <c r="AC33" s="38"/>
      <c r="AD33" s="38"/>
      <c r="AE33" s="38"/>
      <c r="AF33" s="38"/>
      <c r="AG33" s="38"/>
      <c r="AH33" s="38"/>
      <c r="AI33" s="38"/>
      <c r="AJ33" s="38"/>
      <c r="AK33" s="38"/>
      <c r="AL33" s="38"/>
      <c r="AM33" s="38"/>
      <c r="AN33" s="38"/>
      <c r="AO33" s="38"/>
      <c r="AP33" s="38"/>
      <c r="AQ33" s="38"/>
      <c r="AR33" s="38"/>
      <c r="AS33" s="38"/>
      <c r="AT33" s="38"/>
      <c r="AU33" s="38"/>
      <c r="AV33" s="38"/>
      <c r="AW33" s="38"/>
      <c r="AX33" s="38"/>
      <c r="AY33" s="38"/>
    </row>
    <row r="34" spans="1:51" x14ac:dyDescent="0.4">
      <c r="A34" s="42" t="s">
        <v>77</v>
      </c>
      <c r="B34" s="80"/>
      <c r="C34" s="85"/>
      <c r="D34" s="90">
        <v>2403.5728216699999</v>
      </c>
      <c r="E34" s="54">
        <f t="shared" si="2"/>
        <v>2.7028923856217801</v>
      </c>
      <c r="F34" s="90">
        <v>2272.6500674100002</v>
      </c>
      <c r="G34" s="92">
        <f t="shared" si="3"/>
        <v>2.3069963879106758</v>
      </c>
      <c r="H34" s="87"/>
      <c r="I34" s="54"/>
      <c r="J34" s="39"/>
      <c r="K34" s="41"/>
      <c r="L34" s="41"/>
      <c r="M34" s="41"/>
      <c r="N34" s="38"/>
      <c r="O34" s="41"/>
      <c r="P34" s="41"/>
      <c r="Q34" s="41"/>
      <c r="R34" s="38"/>
      <c r="S34" s="41"/>
      <c r="T34" s="38"/>
      <c r="U34" s="39"/>
      <c r="V34" s="39"/>
      <c r="W34" s="38"/>
      <c r="Y34" s="32"/>
      <c r="AB34" s="39"/>
      <c r="AC34" s="38"/>
      <c r="AD34" s="38"/>
      <c r="AE34" s="38"/>
      <c r="AF34" s="38"/>
      <c r="AG34" s="38"/>
      <c r="AH34" s="38"/>
      <c r="AI34" s="38"/>
      <c r="AJ34" s="38"/>
      <c r="AK34" s="38"/>
      <c r="AL34" s="38"/>
      <c r="AM34" s="38"/>
      <c r="AN34" s="38"/>
      <c r="AO34" s="38"/>
      <c r="AP34" s="38"/>
      <c r="AQ34" s="38"/>
      <c r="AR34" s="38"/>
      <c r="AS34" s="38"/>
      <c r="AT34" s="38"/>
      <c r="AU34" s="38"/>
      <c r="AV34" s="38"/>
      <c r="AW34" s="38"/>
      <c r="AX34" s="38"/>
      <c r="AY34" s="38"/>
    </row>
    <row r="35" spans="1:51" ht="14.25" customHeight="1" thickBot="1" x14ac:dyDescent="0.45">
      <c r="A35" s="43" t="s">
        <v>84</v>
      </c>
      <c r="B35" s="58"/>
      <c r="C35" s="65"/>
      <c r="D35" s="91">
        <v>2457.9761948400001</v>
      </c>
      <c r="E35" s="97">
        <f t="shared" si="2"/>
        <v>2.2634376907374465</v>
      </c>
      <c r="F35" s="102"/>
      <c r="G35" s="93"/>
      <c r="H35" s="82"/>
      <c r="I35" s="82"/>
      <c r="J35" s="82"/>
      <c r="K35" s="82"/>
      <c r="L35" s="58"/>
      <c r="M35" s="82"/>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row>
    <row r="36" spans="1:51" x14ac:dyDescent="0.4">
      <c r="B36" s="13" t="s">
        <v>44</v>
      </c>
      <c r="C36" s="27"/>
      <c r="D36" s="27"/>
      <c r="E36" s="27"/>
      <c r="F36" s="27"/>
      <c r="G36" s="27"/>
      <c r="H36" s="27"/>
      <c r="I36" s="27"/>
      <c r="J36" s="27"/>
      <c r="K36" s="27"/>
      <c r="L36" s="27"/>
      <c r="M36" s="27"/>
      <c r="N36" s="27"/>
      <c r="O36" s="27"/>
      <c r="P36" s="27"/>
      <c r="Q36" s="27"/>
      <c r="R36" s="27"/>
      <c r="S36" s="27"/>
      <c r="T36" s="27"/>
      <c r="U36" s="27"/>
      <c r="V36" s="27"/>
      <c r="W36" s="14"/>
      <c r="X36" s="27"/>
      <c r="Y36" s="14"/>
      <c r="Z36" s="27"/>
      <c r="AA36" s="14"/>
      <c r="AB36" s="14"/>
      <c r="AC36" s="14"/>
      <c r="AD36" s="14"/>
      <c r="AE36" s="27"/>
      <c r="AF36" s="27"/>
      <c r="AG36" s="27"/>
      <c r="AH36" s="27"/>
      <c r="AI36" s="27"/>
      <c r="AJ36" s="13"/>
      <c r="AK36" s="27"/>
      <c r="AL36" s="13"/>
      <c r="AM36" s="27"/>
      <c r="AN36" s="13"/>
      <c r="AO36" s="27"/>
      <c r="AP36" s="13"/>
      <c r="AQ36" s="27"/>
      <c r="AR36" s="13"/>
      <c r="AS36" s="27"/>
      <c r="AT36" s="13"/>
      <c r="AU36" s="27"/>
      <c r="AV36" s="13"/>
      <c r="AW36" s="27"/>
      <c r="AX36" s="13"/>
      <c r="AY36" s="27"/>
    </row>
    <row r="37" spans="1:51" x14ac:dyDescent="0.4">
      <c r="B37" s="44"/>
      <c r="C37" s="45"/>
      <c r="D37" s="45"/>
      <c r="E37" s="45"/>
      <c r="F37" s="45"/>
      <c r="G37" s="45"/>
      <c r="H37" s="45"/>
      <c r="I37" s="45"/>
      <c r="J37" s="45"/>
      <c r="K37" s="45"/>
      <c r="L37" s="45"/>
      <c r="M37" s="45"/>
      <c r="N37" s="45"/>
      <c r="O37" s="45"/>
      <c r="P37" s="45"/>
      <c r="Q37" s="45"/>
      <c r="R37" s="45"/>
      <c r="S37" s="45"/>
      <c r="T37" s="45"/>
      <c r="U37" s="45"/>
      <c r="V37" s="45"/>
      <c r="W37" s="49"/>
      <c r="X37" s="45"/>
      <c r="Y37" s="49"/>
      <c r="Z37" s="45"/>
      <c r="AA37" s="49"/>
      <c r="AB37" s="49"/>
      <c r="AC37" s="49"/>
      <c r="AD37" s="49"/>
      <c r="AE37" s="45"/>
      <c r="AF37" s="45"/>
      <c r="AG37" s="45"/>
      <c r="AH37" s="45"/>
      <c r="AI37" s="45"/>
      <c r="AJ37" s="44"/>
      <c r="AK37" s="45"/>
      <c r="AL37" s="44"/>
      <c r="AM37" s="45"/>
      <c r="AN37" s="44"/>
      <c r="AO37" s="45"/>
      <c r="AP37" s="44"/>
      <c r="AQ37" s="45"/>
      <c r="AR37" s="44"/>
      <c r="AS37" s="45"/>
      <c r="AT37" s="44"/>
      <c r="AU37" s="45"/>
      <c r="AV37" s="44"/>
      <c r="AW37" s="45"/>
      <c r="AX37" s="44"/>
      <c r="AY37" s="45"/>
    </row>
    <row r="38" spans="1:51" x14ac:dyDescent="0.4">
      <c r="B38" s="46"/>
      <c r="AJ38" s="32"/>
      <c r="AL38" s="32"/>
      <c r="AN38" s="32"/>
      <c r="AP38" s="32"/>
      <c r="AR38" s="32"/>
      <c r="AT38" s="32"/>
      <c r="AV38" s="32"/>
      <c r="AX38" s="32"/>
    </row>
    <row r="39" spans="1:51" x14ac:dyDescent="0.4">
      <c r="B39" s="35"/>
      <c r="AJ39" s="32"/>
      <c r="AL39" s="32"/>
      <c r="AN39" s="32"/>
      <c r="AP39" s="32"/>
      <c r="AR39" s="32"/>
      <c r="AT39" s="32"/>
      <c r="AV39" s="32"/>
      <c r="AX39" s="32"/>
    </row>
    <row r="40" spans="1:51" x14ac:dyDescent="0.4">
      <c r="B40" s="28"/>
      <c r="AJ40" s="32"/>
      <c r="AL40" s="32"/>
      <c r="AN40" s="32"/>
      <c r="AP40" s="32"/>
      <c r="AR40" s="32"/>
      <c r="AT40" s="32"/>
      <c r="AV40" s="32"/>
      <c r="AX40" s="32"/>
    </row>
    <row r="41" spans="1:51" x14ac:dyDescent="0.4">
      <c r="B41" s="28"/>
      <c r="AJ41" s="32"/>
      <c r="AL41" s="32"/>
      <c r="AN41" s="32"/>
      <c r="AP41" s="32"/>
      <c r="AR41" s="32"/>
      <c r="AT41" s="32"/>
      <c r="AV41" s="32"/>
      <c r="AX41" s="32"/>
    </row>
    <row r="42" spans="1:51" x14ac:dyDescent="0.4">
      <c r="B42" s="28"/>
      <c r="C42" s="32"/>
      <c r="D42" s="32"/>
      <c r="E42" s="32"/>
      <c r="J42" s="32"/>
      <c r="K42" s="32"/>
      <c r="L42" s="32"/>
      <c r="M42" s="32"/>
      <c r="N42" s="32"/>
      <c r="O42" s="32"/>
      <c r="P42" s="32"/>
      <c r="Q42" s="32"/>
      <c r="AJ42" s="32"/>
      <c r="AL42" s="32"/>
      <c r="AN42" s="32"/>
      <c r="AP42" s="32"/>
      <c r="AR42" s="32"/>
      <c r="AT42" s="32"/>
      <c r="AV42" s="32"/>
      <c r="AX42" s="32"/>
    </row>
    <row r="43" spans="1:51" x14ac:dyDescent="0.4">
      <c r="C43" s="32"/>
      <c r="D43" s="32"/>
      <c r="E43" s="32"/>
      <c r="F43" s="32"/>
      <c r="G43" s="32"/>
      <c r="H43" s="32"/>
      <c r="I43" s="32"/>
      <c r="J43" s="32"/>
      <c r="K43" s="32"/>
      <c r="L43" s="32"/>
      <c r="M43" s="32"/>
      <c r="N43" s="32"/>
      <c r="O43" s="32"/>
      <c r="P43" s="32"/>
      <c r="Q43" s="32"/>
      <c r="R43" s="32"/>
      <c r="S43" s="32"/>
      <c r="AJ43" s="32"/>
      <c r="AL43" s="32"/>
      <c r="AN43" s="32"/>
      <c r="AP43" s="32"/>
      <c r="AR43" s="32"/>
      <c r="AT43" s="32"/>
      <c r="AV43" s="32"/>
      <c r="AX43" s="32"/>
    </row>
    <row r="44" spans="1:51" hidden="1" x14ac:dyDescent="0.4">
      <c r="C44" s="32"/>
      <c r="D44" s="32"/>
      <c r="E44" s="32"/>
      <c r="F44" s="32"/>
      <c r="G44" s="32"/>
      <c r="H44" s="32"/>
      <c r="I44" s="32"/>
      <c r="J44" s="32"/>
      <c r="K44" s="32"/>
      <c r="L44" s="32"/>
      <c r="M44" s="32"/>
      <c r="N44" s="32"/>
      <c r="O44" s="32"/>
      <c r="P44" s="32"/>
      <c r="Q44" s="32"/>
      <c r="R44" s="32"/>
      <c r="S44" s="32"/>
      <c r="AJ44" s="32"/>
      <c r="AL44" s="32"/>
      <c r="AN44" s="32"/>
      <c r="AP44" s="32"/>
      <c r="AR44" s="32"/>
      <c r="AT44" s="32"/>
      <c r="AV44" s="32"/>
      <c r="AX44" s="32"/>
    </row>
    <row r="45" spans="1:51" hidden="1" x14ac:dyDescent="0.4">
      <c r="C45" s="32"/>
      <c r="D45" s="32"/>
      <c r="E45" s="32"/>
      <c r="F45" s="32"/>
      <c r="G45" s="32"/>
      <c r="H45" s="32"/>
      <c r="I45" s="32"/>
      <c r="J45" s="32"/>
      <c r="K45" s="32"/>
      <c r="L45" s="32"/>
      <c r="M45" s="32"/>
      <c r="N45" s="32"/>
      <c r="O45" s="32"/>
      <c r="P45" s="32"/>
      <c r="Q45" s="32"/>
      <c r="R45" s="32"/>
      <c r="S45" s="32"/>
      <c r="AJ45" s="32"/>
      <c r="AL45" s="32"/>
      <c r="AN45" s="32"/>
      <c r="AP45" s="32"/>
      <c r="AR45" s="32"/>
      <c r="AT45" s="32"/>
      <c r="AV45" s="32"/>
      <c r="AX45" s="32"/>
    </row>
    <row r="46" spans="1:51" hidden="1" x14ac:dyDescent="0.4">
      <c r="C46" s="32"/>
      <c r="D46" s="32"/>
      <c r="E46" s="32"/>
      <c r="F46" s="32"/>
      <c r="G46" s="32"/>
      <c r="H46" s="32"/>
      <c r="I46" s="32"/>
      <c r="J46" s="32"/>
      <c r="K46" s="32"/>
      <c r="L46" s="32"/>
      <c r="M46" s="32"/>
      <c r="N46" s="32"/>
      <c r="O46" s="32"/>
      <c r="P46" s="32"/>
      <c r="Q46" s="32"/>
      <c r="R46" s="32"/>
      <c r="S46" s="32"/>
      <c r="AJ46" s="32"/>
      <c r="AL46" s="32"/>
      <c r="AN46" s="32"/>
      <c r="AP46" s="32"/>
      <c r="AR46" s="32"/>
      <c r="AT46" s="32"/>
      <c r="AV46" s="32"/>
      <c r="AX46" s="32"/>
    </row>
    <row r="47" spans="1:51" hidden="1" x14ac:dyDescent="0.4">
      <c r="C47" s="32"/>
      <c r="D47" s="32"/>
      <c r="E47" s="32"/>
      <c r="F47" s="32"/>
      <c r="G47" s="32"/>
      <c r="H47" s="32"/>
      <c r="I47" s="32"/>
      <c r="J47" s="32"/>
      <c r="K47" s="32"/>
      <c r="L47" s="32"/>
      <c r="M47" s="32"/>
      <c r="N47" s="32"/>
      <c r="O47" s="32"/>
      <c r="P47" s="32"/>
      <c r="Q47" s="32"/>
      <c r="R47" s="32"/>
      <c r="S47" s="32"/>
      <c r="AJ47" s="32"/>
      <c r="AL47" s="32"/>
      <c r="AN47" s="32"/>
      <c r="AP47" s="32"/>
      <c r="AR47" s="32"/>
      <c r="AT47" s="32"/>
      <c r="AV47" s="32"/>
      <c r="AX47" s="32"/>
    </row>
    <row r="48" spans="1:51" hidden="1" x14ac:dyDescent="0.4">
      <c r="C48" s="32"/>
      <c r="D48" s="32"/>
      <c r="E48" s="32"/>
      <c r="F48" s="32"/>
      <c r="G48" s="32"/>
      <c r="H48" s="32"/>
      <c r="I48" s="32"/>
      <c r="J48" s="32"/>
      <c r="K48" s="32"/>
      <c r="L48" s="32"/>
      <c r="M48" s="32"/>
      <c r="N48" s="32"/>
      <c r="O48" s="32"/>
      <c r="P48" s="32"/>
      <c r="Q48" s="32"/>
      <c r="R48" s="32"/>
      <c r="S48" s="32"/>
      <c r="AJ48" s="32"/>
      <c r="AL48" s="32"/>
      <c r="AN48" s="32"/>
      <c r="AP48" s="32"/>
      <c r="AR48" s="32"/>
      <c r="AT48" s="32"/>
      <c r="AV48" s="32"/>
      <c r="AX48" s="32"/>
    </row>
    <row r="49" spans="2:50" hidden="1" x14ac:dyDescent="0.4">
      <c r="C49" s="32"/>
      <c r="D49" s="32"/>
      <c r="E49" s="32"/>
      <c r="F49" s="32"/>
      <c r="G49" s="32"/>
      <c r="H49" s="32"/>
      <c r="I49" s="32"/>
      <c r="J49" s="32"/>
      <c r="K49" s="32"/>
      <c r="L49" s="32"/>
      <c r="M49" s="32"/>
      <c r="N49" s="32"/>
      <c r="O49" s="32"/>
      <c r="P49" s="32"/>
      <c r="Q49" s="32"/>
      <c r="R49" s="32"/>
      <c r="S49" s="32"/>
      <c r="AJ49" s="32"/>
      <c r="AL49" s="32"/>
      <c r="AN49" s="32"/>
      <c r="AP49" s="32"/>
      <c r="AR49" s="32"/>
      <c r="AT49" s="32"/>
      <c r="AV49" s="32"/>
      <c r="AX49" s="32"/>
    </row>
    <row r="50" spans="2:50" hidden="1" x14ac:dyDescent="0.4">
      <c r="C50" s="32"/>
      <c r="D50" s="32"/>
      <c r="E50" s="32"/>
      <c r="F50" s="32"/>
      <c r="G50" s="32"/>
      <c r="H50" s="32"/>
      <c r="I50" s="32"/>
      <c r="J50" s="32"/>
      <c r="K50" s="32"/>
      <c r="L50" s="32"/>
      <c r="M50" s="32"/>
      <c r="N50" s="32"/>
      <c r="O50" s="32"/>
      <c r="P50" s="32"/>
      <c r="Q50" s="32"/>
      <c r="R50" s="32"/>
      <c r="S50" s="32"/>
      <c r="AJ50" s="32"/>
      <c r="AL50" s="32"/>
      <c r="AN50" s="32"/>
      <c r="AP50" s="32"/>
      <c r="AR50" s="32"/>
      <c r="AT50" s="32"/>
      <c r="AV50" s="32"/>
      <c r="AX50" s="32"/>
    </row>
    <row r="51" spans="2:50" hidden="1" x14ac:dyDescent="0.4">
      <c r="C51" s="32"/>
      <c r="D51" s="32"/>
      <c r="E51" s="32"/>
      <c r="F51" s="32"/>
      <c r="G51" s="32"/>
      <c r="H51" s="32"/>
      <c r="I51" s="32"/>
      <c r="J51" s="32"/>
      <c r="K51" s="32"/>
      <c r="L51" s="32"/>
      <c r="M51" s="32"/>
      <c r="N51" s="32"/>
      <c r="O51" s="32"/>
      <c r="P51" s="32"/>
      <c r="Q51" s="32"/>
      <c r="R51" s="32"/>
      <c r="S51" s="32"/>
      <c r="AJ51" s="32"/>
      <c r="AL51" s="32"/>
      <c r="AN51" s="32"/>
      <c r="AP51" s="32"/>
      <c r="AR51" s="32"/>
      <c r="AT51" s="32"/>
      <c r="AV51" s="32"/>
      <c r="AX51" s="32"/>
    </row>
    <row r="52" spans="2:50" hidden="1" x14ac:dyDescent="0.4">
      <c r="C52" s="32"/>
      <c r="D52" s="32"/>
      <c r="E52" s="32"/>
      <c r="F52" s="32"/>
      <c r="G52" s="32"/>
      <c r="H52" s="32"/>
      <c r="I52" s="32"/>
      <c r="J52" s="32"/>
      <c r="K52" s="32"/>
      <c r="L52" s="32"/>
      <c r="M52" s="32"/>
      <c r="N52" s="32"/>
      <c r="O52" s="32"/>
      <c r="P52" s="32"/>
      <c r="Q52" s="32"/>
      <c r="R52" s="32"/>
      <c r="S52" s="32"/>
      <c r="AJ52" s="32"/>
      <c r="AL52" s="32"/>
      <c r="AN52" s="32"/>
      <c r="AP52" s="32"/>
      <c r="AR52" s="32"/>
      <c r="AT52" s="32"/>
      <c r="AV52" s="32"/>
      <c r="AX52" s="32"/>
    </row>
    <row r="53" spans="2:50" hidden="1" x14ac:dyDescent="0.4">
      <c r="C53" s="32"/>
      <c r="D53" s="32"/>
      <c r="E53" s="32"/>
      <c r="F53" s="32"/>
      <c r="G53" s="32"/>
      <c r="H53" s="32"/>
      <c r="I53" s="32"/>
      <c r="J53" s="32"/>
      <c r="K53" s="32"/>
      <c r="L53" s="32"/>
      <c r="M53" s="32"/>
      <c r="N53" s="32"/>
      <c r="O53" s="32"/>
      <c r="P53" s="32"/>
      <c r="Q53" s="32"/>
      <c r="R53" s="32"/>
      <c r="S53" s="32"/>
      <c r="AJ53" s="32"/>
      <c r="AL53" s="32"/>
      <c r="AN53" s="32"/>
      <c r="AP53" s="32"/>
      <c r="AR53" s="32"/>
      <c r="AT53" s="32"/>
      <c r="AV53" s="32"/>
      <c r="AX53" s="32"/>
    </row>
    <row r="54" spans="2:50" hidden="1" x14ac:dyDescent="0.4">
      <c r="C54" s="32"/>
      <c r="D54" s="32"/>
      <c r="E54" s="32"/>
      <c r="F54" s="32"/>
      <c r="G54" s="32"/>
      <c r="H54" s="32"/>
      <c r="I54" s="32"/>
      <c r="J54" s="32"/>
      <c r="K54" s="32"/>
      <c r="L54" s="32"/>
      <c r="M54" s="32"/>
      <c r="N54" s="32"/>
      <c r="O54" s="32"/>
      <c r="P54" s="32"/>
      <c r="Q54" s="32"/>
      <c r="R54" s="32"/>
      <c r="S54" s="32"/>
      <c r="AJ54" s="32"/>
      <c r="AL54" s="32"/>
      <c r="AN54" s="32"/>
      <c r="AP54" s="32"/>
      <c r="AR54" s="32"/>
      <c r="AT54" s="32"/>
      <c r="AV54" s="32"/>
      <c r="AX54" s="32"/>
    </row>
    <row r="55" spans="2:50" hidden="1" x14ac:dyDescent="0.4">
      <c r="C55" s="32"/>
      <c r="D55" s="32"/>
      <c r="E55" s="32"/>
      <c r="F55" s="32"/>
      <c r="G55" s="32"/>
      <c r="H55" s="32"/>
      <c r="I55" s="32"/>
      <c r="J55" s="32"/>
      <c r="K55" s="32"/>
      <c r="L55" s="32"/>
      <c r="M55" s="32"/>
      <c r="N55" s="32"/>
      <c r="O55" s="32"/>
      <c r="P55" s="32"/>
      <c r="Q55" s="32"/>
      <c r="R55" s="32"/>
      <c r="S55" s="32"/>
      <c r="AJ55" s="32"/>
      <c r="AL55" s="32"/>
      <c r="AN55" s="32"/>
      <c r="AP55" s="32"/>
      <c r="AR55" s="32"/>
      <c r="AT55" s="32"/>
      <c r="AV55" s="32"/>
      <c r="AX55" s="32"/>
    </row>
    <row r="56" spans="2:50" hidden="1" x14ac:dyDescent="0.4">
      <c r="C56" s="32"/>
      <c r="D56" s="32"/>
      <c r="E56" s="32"/>
      <c r="F56" s="32"/>
      <c r="G56" s="32"/>
      <c r="H56" s="32"/>
      <c r="I56" s="32"/>
      <c r="J56" s="32"/>
      <c r="K56" s="32"/>
      <c r="L56" s="32"/>
      <c r="M56" s="32"/>
      <c r="N56" s="32"/>
      <c r="O56" s="32"/>
      <c r="P56" s="32"/>
      <c r="Q56" s="32"/>
      <c r="R56" s="32"/>
      <c r="S56" s="32"/>
      <c r="AJ56" s="32"/>
      <c r="AL56" s="32"/>
      <c r="AN56" s="32"/>
      <c r="AP56" s="32"/>
      <c r="AR56" s="32"/>
      <c r="AT56" s="32"/>
      <c r="AV56" s="32"/>
      <c r="AX56" s="32"/>
    </row>
    <row r="57" spans="2:50" hidden="1" x14ac:dyDescent="0.4">
      <c r="B57" s="32"/>
      <c r="F57" s="32"/>
      <c r="G57" s="32"/>
      <c r="H57" s="32"/>
      <c r="I57" s="32"/>
      <c r="R57" s="32"/>
      <c r="S57" s="32"/>
      <c r="AJ57" s="32"/>
      <c r="AL57" s="32"/>
      <c r="AN57" s="32"/>
      <c r="AP57" s="32"/>
      <c r="AR57" s="32"/>
      <c r="AT57" s="32"/>
      <c r="AV57" s="32"/>
      <c r="AX57" s="32"/>
    </row>
    <row r="58" spans="2:50" ht="0" hidden="1" customHeight="1" x14ac:dyDescent="0.4"/>
    <row r="59" spans="2:50" hidden="1" x14ac:dyDescent="0.4"/>
    <row r="60" spans="2:50" hidden="1" x14ac:dyDescent="0.4"/>
    <row r="61" spans="2:50" hidden="1" x14ac:dyDescent="0.4"/>
    <row r="62" spans="2:50" hidden="1" x14ac:dyDescent="0.4"/>
    <row r="63" spans="2:50" hidden="1" x14ac:dyDescent="0.4"/>
    <row r="64" spans="2:50" hidden="1" x14ac:dyDescent="0.4"/>
    <row r="65" hidden="1" x14ac:dyDescent="0.4"/>
    <row r="66" x14ac:dyDescent="0.4"/>
  </sheetData>
  <pageMargins left="0.7" right="0.7" top="0.75" bottom="0.75" header="0.3" footer="0.3"/>
  <pageSetup paperSize="9" scale="31" fitToHeight="0"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B65"/>
  <sheetViews>
    <sheetView showGridLines="0" workbookViewId="0">
      <pane xSplit="1" ySplit="6" topLeftCell="B25" activePane="bottomRight" state="frozen"/>
      <selection activeCell="B7" sqref="B7:F33"/>
      <selection pane="topRight" activeCell="B7" sqref="B7:F33"/>
      <selection pane="bottomLeft" activeCell="B7" sqref="B7:F33"/>
      <selection pane="bottomRight" activeCell="D35" sqref="D35"/>
    </sheetView>
  </sheetViews>
  <sheetFormatPr defaultColWidth="0" defaultRowHeight="0" customHeight="1" zeroHeight="1" x14ac:dyDescent="0.4"/>
  <cols>
    <col min="1" max="1" width="7.59765625" style="32" bestFit="1" customWidth="1"/>
    <col min="2" max="2" width="12.86328125" style="47" customWidth="1"/>
    <col min="3" max="5" width="7.3984375" style="34" customWidth="1"/>
    <col min="6" max="6" width="12.73046875" style="34" customWidth="1"/>
    <col min="7" max="7" width="11.86328125" style="34" customWidth="1"/>
    <col min="8" max="8" width="13.3984375" style="34" customWidth="1"/>
    <col min="9" max="9" width="7.3984375" style="34" customWidth="1"/>
    <col min="10" max="10" width="12.3984375" style="34" bestFit="1" customWidth="1"/>
    <col min="11" max="11" width="7.3984375" style="34" customWidth="1"/>
    <col min="12" max="12" width="12.59765625" style="34" bestFit="1" customWidth="1"/>
    <col min="13" max="13" width="7.3984375" style="34" customWidth="1"/>
    <col min="14" max="14" width="12.3984375" style="34" bestFit="1" customWidth="1"/>
    <col min="15" max="15" width="7.3984375" style="34" customWidth="1"/>
    <col min="16" max="16" width="13" style="34" customWidth="1"/>
    <col min="17" max="17" width="7.3984375" style="34" customWidth="1"/>
    <col min="18" max="18" width="12.73046875" style="34" customWidth="1"/>
    <col min="19" max="19" width="7.3984375" style="34" customWidth="1"/>
    <col min="20" max="20" width="12.73046875" style="32" customWidth="1"/>
    <col min="21" max="21" width="5.3984375" style="32" customWidth="1"/>
    <col min="22" max="22" width="12.86328125" style="32" customWidth="1"/>
    <col min="23" max="23" width="5.3984375" style="32" customWidth="1"/>
    <col min="24" max="24" width="12.86328125" style="32" customWidth="1"/>
    <col min="25" max="25" width="5.3984375" style="32" customWidth="1"/>
    <col min="26" max="26" width="12.86328125" style="32" customWidth="1"/>
    <col min="27" max="27" width="5.3984375" style="32" customWidth="1"/>
    <col min="28" max="28" width="12.86328125" style="32" customWidth="1"/>
    <col min="29" max="29" width="5.3984375" style="32" customWidth="1"/>
    <col min="30" max="30" width="12.86328125" style="32" customWidth="1"/>
    <col min="31" max="31" width="5.3984375" style="32" customWidth="1"/>
    <col min="32" max="32" width="12.86328125" style="32" customWidth="1"/>
    <col min="33" max="33" width="5.3984375" style="32" customWidth="1"/>
    <col min="34" max="34" width="12.86328125" style="32" customWidth="1"/>
    <col min="35" max="35" width="5.3984375" style="32" customWidth="1"/>
    <col min="36" max="36" width="12.86328125" style="47" customWidth="1"/>
    <col min="37" max="37" width="5.3984375" style="32" customWidth="1"/>
    <col min="38" max="38" width="12.86328125" style="47" customWidth="1"/>
    <col min="39" max="39" width="5.3984375" style="32" customWidth="1"/>
    <col min="40" max="40" width="12.86328125" style="47" customWidth="1"/>
    <col min="41" max="41" width="5.3984375" style="32" customWidth="1"/>
    <col min="42" max="42" width="12.86328125" style="47" customWidth="1"/>
    <col min="43" max="43" width="5.3984375" style="32" customWidth="1"/>
    <col min="44" max="44" width="12.86328125" style="47" customWidth="1"/>
    <col min="45" max="45" width="5.3984375" style="32" customWidth="1"/>
    <col min="46" max="46" width="12.86328125" style="47" customWidth="1"/>
    <col min="47" max="47" width="5.3984375" style="32" customWidth="1"/>
    <col min="48" max="48" width="12.86328125" style="47" customWidth="1"/>
    <col min="49" max="49" width="5.3984375" style="32" customWidth="1"/>
    <col min="50" max="50" width="12.86328125" style="47" customWidth="1"/>
    <col min="51" max="51" width="5.3984375" style="32" customWidth="1"/>
    <col min="52" max="52" width="2.1328125" style="32" customWidth="1"/>
    <col min="53" max="54" width="0" style="32" hidden="1" customWidth="1"/>
    <col min="55" max="16384" width="9.1328125" style="32" hidden="1"/>
  </cols>
  <sheetData>
    <row r="1" spans="1:51" ht="13.15" x14ac:dyDescent="0.4">
      <c r="B1" s="33" t="s">
        <v>14</v>
      </c>
      <c r="AJ1" s="32"/>
      <c r="AL1" s="32"/>
      <c r="AN1" s="32"/>
      <c r="AP1" s="32"/>
      <c r="AR1" s="32"/>
      <c r="AT1" s="32"/>
      <c r="AV1" s="32"/>
      <c r="AX1" s="32"/>
    </row>
    <row r="2" spans="1:51" ht="13.15" x14ac:dyDescent="0.4">
      <c r="B2" s="15" t="str">
        <f>Overview!B2</f>
        <v>Budget 2021-22</v>
      </c>
      <c r="AJ2" s="32"/>
      <c r="AL2" s="32"/>
      <c r="AN2" s="32"/>
      <c r="AP2" s="32"/>
      <c r="AR2" s="32"/>
      <c r="AT2" s="32"/>
      <c r="AV2" s="32"/>
      <c r="AX2" s="32"/>
    </row>
    <row r="3" spans="1:51" ht="13.15" x14ac:dyDescent="0.4">
      <c r="B3" s="35"/>
      <c r="AJ3" s="32"/>
      <c r="AL3" s="32"/>
      <c r="AN3" s="32"/>
      <c r="AP3" s="32"/>
      <c r="AR3" s="32"/>
      <c r="AT3" s="32"/>
      <c r="AV3" s="32"/>
      <c r="AX3" s="32"/>
    </row>
    <row r="4" spans="1:51" ht="13.15" x14ac:dyDescent="0.4">
      <c r="A4" s="16"/>
      <c r="B4" s="17" t="s">
        <v>46</v>
      </c>
      <c r="C4" s="62"/>
      <c r="D4" s="73" t="s">
        <v>47</v>
      </c>
      <c r="E4" s="73"/>
      <c r="F4" s="75"/>
      <c r="G4" s="75"/>
      <c r="H4" s="75"/>
      <c r="I4" s="73"/>
      <c r="J4" s="75"/>
      <c r="K4" s="73"/>
      <c r="L4" s="75"/>
      <c r="M4" s="73"/>
      <c r="N4" s="73"/>
      <c r="O4" s="73"/>
      <c r="P4" s="73"/>
      <c r="Q4" s="73"/>
      <c r="R4" s="75"/>
      <c r="S4" s="73"/>
      <c r="T4" s="20"/>
      <c r="U4" s="20"/>
      <c r="V4" s="20"/>
      <c r="W4" s="20"/>
      <c r="X4" s="20"/>
      <c r="Y4" s="20"/>
      <c r="Z4" s="20"/>
      <c r="AA4" s="20"/>
      <c r="AB4" s="20"/>
      <c r="AC4" s="20"/>
      <c r="AD4" s="20"/>
      <c r="AE4" s="20"/>
      <c r="AF4" s="20"/>
      <c r="AG4" s="20"/>
      <c r="AH4" s="20"/>
      <c r="AI4" s="20"/>
      <c r="AJ4" s="16"/>
      <c r="AK4" s="20"/>
      <c r="AL4" s="16"/>
      <c r="AM4" s="20"/>
      <c r="AN4" s="16"/>
      <c r="AO4" s="20"/>
      <c r="AP4" s="16"/>
      <c r="AQ4" s="20"/>
      <c r="AR4" s="16"/>
      <c r="AS4" s="20"/>
      <c r="AT4" s="16"/>
      <c r="AU4" s="20"/>
      <c r="AV4" s="16"/>
      <c r="AW4" s="20"/>
      <c r="AX4" s="16"/>
      <c r="AY4" s="20"/>
    </row>
    <row r="5" spans="1:51" s="36" customFormat="1" ht="26.25" x14ac:dyDescent="0.4">
      <c r="A5" s="21"/>
      <c r="B5" s="22" t="s">
        <v>48</v>
      </c>
      <c r="C5" s="63" t="s">
        <v>49</v>
      </c>
      <c r="D5" s="74" t="s">
        <v>83</v>
      </c>
      <c r="E5" s="74"/>
      <c r="F5" s="74" t="s">
        <v>78</v>
      </c>
      <c r="G5" s="74"/>
      <c r="H5" s="74" t="s">
        <v>76</v>
      </c>
      <c r="I5" s="74"/>
      <c r="J5" s="74" t="s">
        <v>74</v>
      </c>
      <c r="K5" s="74"/>
      <c r="L5" s="74" t="s">
        <v>73</v>
      </c>
      <c r="M5" s="74"/>
      <c r="N5" s="74" t="s">
        <v>72</v>
      </c>
      <c r="O5" s="74"/>
      <c r="P5" s="74" t="s">
        <v>70</v>
      </c>
      <c r="Q5" s="74"/>
      <c r="R5" s="74" t="s">
        <v>68</v>
      </c>
      <c r="S5" s="74"/>
      <c r="T5" s="61" t="s">
        <v>67</v>
      </c>
      <c r="U5" s="25"/>
      <c r="V5" s="61" t="s">
        <v>63</v>
      </c>
      <c r="W5" s="25"/>
      <c r="X5" s="25" t="s">
        <v>9</v>
      </c>
      <c r="Y5" s="25"/>
      <c r="Z5" s="25" t="s">
        <v>50</v>
      </c>
      <c r="AA5" s="25"/>
      <c r="AB5" s="25" t="s">
        <v>51</v>
      </c>
      <c r="AC5" s="25"/>
      <c r="AD5" s="25" t="s">
        <v>52</v>
      </c>
      <c r="AE5" s="25"/>
      <c r="AF5" s="25" t="s">
        <v>53</v>
      </c>
      <c r="AG5" s="25"/>
      <c r="AH5" s="25" t="s">
        <v>54</v>
      </c>
      <c r="AI5" s="25"/>
      <c r="AJ5" s="26" t="s">
        <v>55</v>
      </c>
      <c r="AK5" s="25"/>
      <c r="AL5" s="26" t="s">
        <v>56</v>
      </c>
      <c r="AM5" s="25"/>
      <c r="AN5" s="26" t="s">
        <v>57</v>
      </c>
      <c r="AO5" s="25"/>
      <c r="AP5" s="26" t="s">
        <v>58</v>
      </c>
      <c r="AQ5" s="25"/>
      <c r="AR5" s="26" t="s">
        <v>59</v>
      </c>
      <c r="AS5" s="25"/>
      <c r="AT5" s="26" t="s">
        <v>60</v>
      </c>
      <c r="AU5" s="25"/>
      <c r="AV5" s="26" t="s">
        <v>61</v>
      </c>
      <c r="AW5" s="25"/>
      <c r="AX5" s="26" t="s">
        <v>62</v>
      </c>
      <c r="AY5" s="25"/>
    </row>
    <row r="6" spans="1:51" s="36" customFormat="1" ht="13.15" x14ac:dyDescent="0.4">
      <c r="A6" s="21"/>
      <c r="B6" s="22" t="s">
        <v>19</v>
      </c>
      <c r="C6" s="63" t="s">
        <v>20</v>
      </c>
      <c r="D6" s="74" t="s">
        <v>19</v>
      </c>
      <c r="E6" s="74" t="s">
        <v>20</v>
      </c>
      <c r="F6" s="74" t="s">
        <v>19</v>
      </c>
      <c r="G6" s="74" t="s">
        <v>20</v>
      </c>
      <c r="H6" s="74" t="s">
        <v>19</v>
      </c>
      <c r="I6" s="74" t="s">
        <v>20</v>
      </c>
      <c r="J6" s="23" t="s">
        <v>19</v>
      </c>
      <c r="K6" s="25" t="s">
        <v>20</v>
      </c>
      <c r="L6" s="23" t="s">
        <v>19</v>
      </c>
      <c r="M6" s="25" t="s">
        <v>20</v>
      </c>
      <c r="N6" s="23" t="s">
        <v>19</v>
      </c>
      <c r="O6" s="25" t="s">
        <v>20</v>
      </c>
      <c r="P6" s="23" t="s">
        <v>19</v>
      </c>
      <c r="Q6" s="25" t="s">
        <v>20</v>
      </c>
      <c r="R6" s="23" t="s">
        <v>19</v>
      </c>
      <c r="S6" s="25" t="s">
        <v>20</v>
      </c>
      <c r="T6" s="23" t="s">
        <v>19</v>
      </c>
      <c r="U6" s="25" t="s">
        <v>20</v>
      </c>
      <c r="V6" s="23" t="s">
        <v>19</v>
      </c>
      <c r="W6" s="25" t="s">
        <v>20</v>
      </c>
      <c r="X6" s="25" t="s">
        <v>19</v>
      </c>
      <c r="Y6" s="25" t="s">
        <v>20</v>
      </c>
      <c r="Z6" s="25" t="s">
        <v>19</v>
      </c>
      <c r="AA6" s="25" t="s">
        <v>20</v>
      </c>
      <c r="AB6" s="25" t="s">
        <v>19</v>
      </c>
      <c r="AC6" s="25" t="s">
        <v>20</v>
      </c>
      <c r="AD6" s="25" t="s">
        <v>19</v>
      </c>
      <c r="AE6" s="25" t="s">
        <v>20</v>
      </c>
      <c r="AF6" s="25" t="s">
        <v>19</v>
      </c>
      <c r="AG6" s="25" t="s">
        <v>20</v>
      </c>
      <c r="AH6" s="25" t="s">
        <v>19</v>
      </c>
      <c r="AI6" s="25" t="s">
        <v>20</v>
      </c>
      <c r="AJ6" s="26" t="s">
        <v>19</v>
      </c>
      <c r="AK6" s="25" t="s">
        <v>20</v>
      </c>
      <c r="AL6" s="26" t="s">
        <v>19</v>
      </c>
      <c r="AM6" s="25" t="s">
        <v>20</v>
      </c>
      <c r="AN6" s="26" t="s">
        <v>19</v>
      </c>
      <c r="AO6" s="25" t="s">
        <v>20</v>
      </c>
      <c r="AP6" s="26" t="s">
        <v>19</v>
      </c>
      <c r="AQ6" s="25" t="s">
        <v>20</v>
      </c>
      <c r="AR6" s="26" t="s">
        <v>19</v>
      </c>
      <c r="AS6" s="25" t="s">
        <v>20</v>
      </c>
      <c r="AT6" s="26" t="s">
        <v>19</v>
      </c>
      <c r="AU6" s="25" t="s">
        <v>20</v>
      </c>
      <c r="AV6" s="26" t="s">
        <v>19</v>
      </c>
      <c r="AW6" s="25" t="s">
        <v>20</v>
      </c>
      <c r="AX6" s="26" t="s">
        <v>19</v>
      </c>
      <c r="AY6" s="25" t="s">
        <v>20</v>
      </c>
    </row>
    <row r="7" spans="1:51" ht="13.15" x14ac:dyDescent="0.4">
      <c r="A7" s="32" t="s">
        <v>21</v>
      </c>
      <c r="B7" s="84">
        <v>331.4</v>
      </c>
      <c r="C7" s="85"/>
      <c r="D7" s="54"/>
      <c r="E7" s="54"/>
      <c r="F7" s="54"/>
      <c r="G7" s="54"/>
      <c r="H7" s="54"/>
      <c r="I7" s="54"/>
      <c r="J7" s="54"/>
      <c r="K7" s="41"/>
      <c r="L7" s="41"/>
      <c r="M7" s="41"/>
      <c r="N7" s="41"/>
      <c r="O7" s="41"/>
      <c r="P7" s="41"/>
      <c r="Q7" s="41"/>
      <c r="R7" s="41"/>
      <c r="S7" s="41"/>
      <c r="T7" s="38"/>
      <c r="U7" s="38"/>
      <c r="V7" s="38"/>
      <c r="W7" s="38"/>
      <c r="X7" s="38"/>
      <c r="Y7" s="38"/>
      <c r="Z7" s="38"/>
      <c r="AA7" s="38"/>
      <c r="AB7" s="38"/>
      <c r="AC7" s="38"/>
      <c r="AD7" s="38"/>
      <c r="AE7" s="38"/>
      <c r="AF7" s="38"/>
      <c r="AG7" s="38"/>
      <c r="AH7" s="38"/>
      <c r="AI7" s="38"/>
      <c r="AJ7" s="37"/>
      <c r="AK7" s="38"/>
      <c r="AL7" s="37"/>
      <c r="AM7" s="38"/>
      <c r="AN7" s="37"/>
      <c r="AO7" s="38"/>
      <c r="AP7" s="37"/>
      <c r="AQ7" s="38"/>
      <c r="AR7" s="37"/>
      <c r="AS7" s="38"/>
      <c r="AT7" s="37"/>
      <c r="AU7" s="38"/>
      <c r="AV7" s="37"/>
      <c r="AW7" s="38"/>
      <c r="AX7" s="37"/>
      <c r="AY7" s="38"/>
    </row>
    <row r="8" spans="1:51" ht="13.15" x14ac:dyDescent="0.4">
      <c r="A8" s="32" t="s">
        <v>22</v>
      </c>
      <c r="B8" s="84">
        <v>514.70000000000005</v>
      </c>
      <c r="C8" s="85">
        <f t="shared" ref="C8:C26" si="0">100*(B8/B7-1)</f>
        <v>55.310802655401361</v>
      </c>
      <c r="D8" s="54"/>
      <c r="E8" s="54"/>
      <c r="F8" s="54"/>
      <c r="G8" s="54"/>
      <c r="H8" s="54"/>
      <c r="I8" s="54"/>
      <c r="J8" s="54"/>
      <c r="K8" s="41"/>
      <c r="L8" s="41"/>
      <c r="M8" s="41"/>
      <c r="N8" s="41"/>
      <c r="O8" s="41"/>
      <c r="P8" s="41"/>
      <c r="Q8" s="41"/>
      <c r="R8" s="41"/>
      <c r="S8" s="41"/>
      <c r="T8" s="38"/>
      <c r="U8" s="38"/>
      <c r="V8" s="38"/>
      <c r="W8" s="38"/>
      <c r="X8" s="38"/>
      <c r="Y8" s="38"/>
      <c r="Z8" s="38"/>
      <c r="AA8" s="38"/>
      <c r="AB8" s="38"/>
      <c r="AC8" s="38"/>
      <c r="AD8" s="38"/>
      <c r="AE8" s="38"/>
      <c r="AF8" s="38"/>
      <c r="AG8" s="38"/>
      <c r="AH8" s="38"/>
      <c r="AI8" s="38"/>
      <c r="AJ8" s="37"/>
      <c r="AK8" s="38"/>
      <c r="AL8" s="37"/>
      <c r="AM8" s="38"/>
      <c r="AN8" s="37"/>
      <c r="AO8" s="38"/>
      <c r="AP8" s="37"/>
      <c r="AQ8" s="38"/>
      <c r="AR8" s="37"/>
      <c r="AS8" s="38"/>
      <c r="AT8" s="37"/>
      <c r="AU8" s="38"/>
      <c r="AV8" s="37"/>
      <c r="AW8" s="38"/>
      <c r="AX8" s="37"/>
      <c r="AY8" s="38"/>
    </row>
    <row r="9" spans="1:51" ht="13.15" x14ac:dyDescent="0.4">
      <c r="A9" s="32" t="s">
        <v>23</v>
      </c>
      <c r="B9" s="84">
        <v>531.70000000000005</v>
      </c>
      <c r="C9" s="85">
        <f t="shared" si="0"/>
        <v>3.3028948902273259</v>
      </c>
      <c r="D9" s="54"/>
      <c r="E9" s="54"/>
      <c r="F9" s="54"/>
      <c r="G9" s="54"/>
      <c r="H9" s="54"/>
      <c r="I9" s="54"/>
      <c r="J9" s="54"/>
      <c r="K9" s="41"/>
      <c r="L9" s="41"/>
      <c r="M9" s="41"/>
      <c r="N9" s="41"/>
      <c r="O9" s="41"/>
      <c r="P9" s="41"/>
      <c r="Q9" s="41"/>
      <c r="R9" s="41"/>
      <c r="S9" s="41"/>
      <c r="T9" s="38"/>
      <c r="U9" s="38"/>
      <c r="V9" s="38"/>
      <c r="W9" s="38"/>
      <c r="X9" s="38"/>
      <c r="Y9" s="38"/>
      <c r="Z9" s="38"/>
      <c r="AA9" s="38"/>
      <c r="AB9" s="38"/>
      <c r="AC9" s="38"/>
      <c r="AD9" s="38"/>
      <c r="AE9" s="38"/>
      <c r="AF9" s="38"/>
      <c r="AG9" s="38"/>
      <c r="AH9" s="38"/>
      <c r="AI9" s="38"/>
      <c r="AJ9" s="37"/>
      <c r="AK9" s="38"/>
      <c r="AL9" s="37"/>
      <c r="AM9" s="38"/>
      <c r="AN9" s="37"/>
      <c r="AO9" s="38"/>
      <c r="AP9" s="37"/>
      <c r="AQ9" s="38"/>
      <c r="AR9" s="37"/>
      <c r="AS9" s="38"/>
      <c r="AT9" s="37"/>
      <c r="AU9" s="38"/>
      <c r="AV9" s="37"/>
      <c r="AW9" s="38"/>
      <c r="AX9" s="37"/>
      <c r="AY9" s="38"/>
    </row>
    <row r="10" spans="1:51" ht="13.15" x14ac:dyDescent="0.4">
      <c r="A10" s="32" t="s">
        <v>24</v>
      </c>
      <c r="B10" s="84">
        <v>578.70000000000005</v>
      </c>
      <c r="C10" s="85">
        <f t="shared" si="0"/>
        <v>8.8395711867594429</v>
      </c>
      <c r="D10" s="54"/>
      <c r="E10" s="54"/>
      <c r="F10" s="54"/>
      <c r="G10" s="54"/>
      <c r="H10" s="54"/>
      <c r="I10" s="54"/>
      <c r="J10" s="54"/>
      <c r="K10" s="41"/>
      <c r="L10" s="41"/>
      <c r="M10" s="41"/>
      <c r="N10" s="41"/>
      <c r="O10" s="41"/>
      <c r="P10" s="41"/>
      <c r="Q10" s="41"/>
      <c r="R10" s="41"/>
      <c r="S10" s="41"/>
      <c r="T10" s="38"/>
      <c r="U10" s="38"/>
      <c r="V10" s="38"/>
      <c r="W10" s="38"/>
      <c r="X10" s="38"/>
      <c r="Y10" s="38"/>
      <c r="Z10" s="38"/>
      <c r="AA10" s="38"/>
      <c r="AB10" s="38"/>
      <c r="AC10" s="38"/>
      <c r="AD10" s="38"/>
      <c r="AE10" s="38"/>
      <c r="AF10" s="38"/>
      <c r="AG10" s="38"/>
      <c r="AH10" s="38"/>
      <c r="AI10" s="38"/>
      <c r="AJ10" s="37"/>
      <c r="AK10" s="38"/>
      <c r="AL10" s="37"/>
      <c r="AM10" s="38"/>
      <c r="AN10" s="37"/>
      <c r="AO10" s="38"/>
      <c r="AP10" s="37"/>
      <c r="AQ10" s="38"/>
      <c r="AR10" s="37"/>
      <c r="AS10" s="38"/>
      <c r="AT10" s="37"/>
      <c r="AU10" s="38"/>
      <c r="AV10" s="37"/>
      <c r="AW10" s="38"/>
      <c r="AX10" s="37"/>
      <c r="AY10" s="38"/>
    </row>
    <row r="11" spans="1:51" ht="13.15" x14ac:dyDescent="0.4">
      <c r="A11" s="32" t="s">
        <v>25</v>
      </c>
      <c r="B11" s="84">
        <v>641.79999999999995</v>
      </c>
      <c r="C11" s="85">
        <f t="shared" si="0"/>
        <v>10.903749783998595</v>
      </c>
      <c r="D11" s="54"/>
      <c r="E11" s="54"/>
      <c r="F11" s="54"/>
      <c r="G11" s="54"/>
      <c r="H11" s="54"/>
      <c r="I11" s="54"/>
      <c r="J11" s="54"/>
      <c r="K11" s="41"/>
      <c r="L11" s="41"/>
      <c r="M11" s="41"/>
      <c r="N11" s="41"/>
      <c r="O11" s="41"/>
      <c r="P11" s="41"/>
      <c r="Q11" s="41"/>
      <c r="R11" s="41"/>
      <c r="S11" s="41"/>
      <c r="T11" s="38"/>
      <c r="U11" s="38"/>
      <c r="V11" s="38"/>
      <c r="W11" s="38"/>
      <c r="X11" s="38"/>
      <c r="Y11" s="38"/>
      <c r="Z11" s="38"/>
      <c r="AA11" s="38"/>
      <c r="AB11" s="38"/>
      <c r="AC11" s="38"/>
      <c r="AD11" s="38"/>
      <c r="AE11" s="38"/>
      <c r="AF11" s="38"/>
      <c r="AG11" s="38"/>
      <c r="AH11" s="38"/>
      <c r="AI11" s="38"/>
      <c r="AJ11" s="37"/>
      <c r="AK11" s="38"/>
      <c r="AL11" s="37"/>
      <c r="AM11" s="38"/>
      <c r="AN11" s="37"/>
      <c r="AO11" s="38"/>
      <c r="AP11" s="37"/>
      <c r="AQ11" s="38"/>
      <c r="AR11" s="37"/>
      <c r="AS11" s="38"/>
      <c r="AT11" s="37"/>
      <c r="AU11" s="38"/>
      <c r="AV11" s="37"/>
      <c r="AW11" s="38"/>
      <c r="AX11" s="37"/>
      <c r="AY11" s="38"/>
    </row>
    <row r="12" spans="1:51" ht="13.15" x14ac:dyDescent="0.4">
      <c r="A12" s="32" t="s">
        <v>26</v>
      </c>
      <c r="B12" s="84">
        <v>738.4</v>
      </c>
      <c r="C12" s="85">
        <f t="shared" si="0"/>
        <v>15.051417887192287</v>
      </c>
      <c r="D12" s="54"/>
      <c r="E12" s="54"/>
      <c r="F12" s="54"/>
      <c r="G12" s="54"/>
      <c r="H12" s="54"/>
      <c r="I12" s="54"/>
      <c r="J12" s="54"/>
      <c r="K12" s="41"/>
      <c r="L12" s="41"/>
      <c r="M12" s="41"/>
      <c r="N12" s="41"/>
      <c r="O12" s="41"/>
      <c r="P12" s="41"/>
      <c r="Q12" s="41"/>
      <c r="R12" s="41"/>
      <c r="S12" s="41"/>
      <c r="T12" s="38"/>
      <c r="U12" s="38"/>
      <c r="V12" s="38"/>
      <c r="W12" s="38"/>
      <c r="X12" s="38"/>
      <c r="Y12" s="38"/>
      <c r="Z12" s="38"/>
      <c r="AA12" s="38"/>
      <c r="AB12" s="38"/>
      <c r="AC12" s="38"/>
      <c r="AD12" s="38"/>
      <c r="AE12" s="38"/>
      <c r="AF12" s="38"/>
      <c r="AG12" s="38"/>
      <c r="AH12" s="38"/>
      <c r="AI12" s="38"/>
      <c r="AJ12" s="37"/>
      <c r="AK12" s="38"/>
      <c r="AL12" s="37"/>
      <c r="AM12" s="38"/>
      <c r="AN12" s="37"/>
      <c r="AO12" s="38"/>
      <c r="AP12" s="37"/>
      <c r="AQ12" s="38"/>
      <c r="AR12" s="37"/>
      <c r="AS12" s="38"/>
      <c r="AT12" s="37"/>
      <c r="AU12" s="38"/>
      <c r="AV12" s="37"/>
      <c r="AW12" s="38"/>
      <c r="AX12" s="37"/>
      <c r="AY12" s="38"/>
    </row>
    <row r="13" spans="1:51" ht="13.15" x14ac:dyDescent="0.4">
      <c r="A13" s="32" t="s">
        <v>27</v>
      </c>
      <c r="B13" s="84">
        <v>841.5</v>
      </c>
      <c r="C13" s="85">
        <f t="shared" si="0"/>
        <v>13.962621885157089</v>
      </c>
      <c r="D13" s="54"/>
      <c r="E13" s="54"/>
      <c r="F13" s="54"/>
      <c r="G13" s="54"/>
      <c r="H13" s="54"/>
      <c r="I13" s="54"/>
      <c r="J13" s="54"/>
      <c r="K13" s="41"/>
      <c r="L13" s="41"/>
      <c r="M13" s="41"/>
      <c r="N13" s="41"/>
      <c r="O13" s="41"/>
      <c r="P13" s="41"/>
      <c r="Q13" s="41"/>
      <c r="R13" s="41"/>
      <c r="S13" s="41"/>
      <c r="T13" s="38"/>
      <c r="U13" s="38"/>
      <c r="V13" s="38"/>
      <c r="W13" s="38"/>
      <c r="X13" s="38"/>
      <c r="Y13" s="38"/>
      <c r="Z13" s="38"/>
      <c r="AA13" s="38"/>
      <c r="AB13" s="38"/>
      <c r="AC13" s="38"/>
      <c r="AD13" s="38"/>
      <c r="AE13" s="38"/>
      <c r="AF13" s="38"/>
      <c r="AG13" s="38"/>
      <c r="AH13" s="38"/>
      <c r="AI13" s="38"/>
      <c r="AJ13" s="37"/>
      <c r="AK13" s="38"/>
      <c r="AL13" s="37"/>
      <c r="AM13" s="38"/>
      <c r="AN13" s="37"/>
      <c r="AO13" s="38"/>
      <c r="AP13" s="37"/>
      <c r="AQ13" s="38"/>
      <c r="AR13" s="37"/>
      <c r="AS13" s="38"/>
      <c r="AT13" s="37"/>
      <c r="AU13" s="38"/>
      <c r="AV13" s="37"/>
      <c r="AW13" s="38"/>
      <c r="AX13" s="37"/>
      <c r="AY13" s="38"/>
    </row>
    <row r="14" spans="1:51" ht="13.15" x14ac:dyDescent="0.4">
      <c r="A14" s="32" t="s">
        <v>28</v>
      </c>
      <c r="B14" s="84">
        <v>953.6</v>
      </c>
      <c r="C14" s="85">
        <f t="shared" si="0"/>
        <v>13.32144979203802</v>
      </c>
      <c r="D14" s="54"/>
      <c r="E14" s="54"/>
      <c r="F14" s="54"/>
      <c r="G14" s="54"/>
      <c r="H14" s="54"/>
      <c r="I14" s="54"/>
      <c r="J14" s="54"/>
      <c r="K14" s="41"/>
      <c r="L14" s="41"/>
      <c r="M14" s="41"/>
      <c r="N14" s="41"/>
      <c r="O14" s="41"/>
      <c r="P14" s="41"/>
      <c r="Q14" s="41"/>
      <c r="R14" s="41"/>
      <c r="S14" s="41"/>
      <c r="T14" s="38"/>
      <c r="U14" s="38"/>
      <c r="V14" s="38"/>
      <c r="W14" s="38"/>
      <c r="X14" s="38"/>
      <c r="Y14" s="38"/>
      <c r="Z14" s="38"/>
      <c r="AA14" s="38"/>
      <c r="AB14" s="38"/>
      <c r="AC14" s="38"/>
      <c r="AD14" s="38"/>
      <c r="AE14" s="38"/>
      <c r="AF14" s="38"/>
      <c r="AG14" s="38"/>
      <c r="AH14" s="38"/>
      <c r="AI14" s="38"/>
      <c r="AJ14" s="37"/>
      <c r="AK14" s="38"/>
      <c r="AL14" s="37"/>
      <c r="AM14" s="38"/>
      <c r="AN14" s="37"/>
      <c r="AO14" s="38"/>
      <c r="AP14" s="37"/>
      <c r="AQ14" s="38"/>
      <c r="AR14" s="37"/>
      <c r="AS14" s="38"/>
      <c r="AT14" s="37"/>
      <c r="AU14" s="38"/>
      <c r="AV14" s="37"/>
      <c r="AW14" s="38"/>
      <c r="AX14" s="37"/>
      <c r="AY14" s="38"/>
    </row>
    <row r="15" spans="1:51" ht="13.15" x14ac:dyDescent="0.4">
      <c r="A15" s="32" t="s">
        <v>29</v>
      </c>
      <c r="B15" s="84">
        <v>996.7</v>
      </c>
      <c r="C15" s="85">
        <f t="shared" si="0"/>
        <v>4.5197147651006686</v>
      </c>
      <c r="D15" s="54"/>
      <c r="E15" s="54"/>
      <c r="F15" s="54"/>
      <c r="G15" s="54"/>
      <c r="H15" s="54"/>
      <c r="I15" s="54"/>
      <c r="J15" s="54"/>
      <c r="K15" s="41"/>
      <c r="L15" s="41"/>
      <c r="M15" s="41"/>
      <c r="N15" s="41"/>
      <c r="O15" s="41"/>
      <c r="P15" s="41"/>
      <c r="Q15" s="41"/>
      <c r="R15" s="41"/>
      <c r="S15" s="41"/>
      <c r="T15" s="38"/>
      <c r="U15" s="38"/>
      <c r="V15" s="38"/>
      <c r="W15" s="38"/>
      <c r="X15" s="38"/>
      <c r="Y15" s="38"/>
      <c r="Z15" s="38"/>
      <c r="AA15" s="38"/>
      <c r="AB15" s="38"/>
      <c r="AC15" s="38"/>
      <c r="AD15" s="38"/>
      <c r="AE15" s="38"/>
      <c r="AF15" s="38"/>
      <c r="AG15" s="38"/>
      <c r="AH15" s="38"/>
      <c r="AI15" s="38"/>
      <c r="AJ15" s="37"/>
      <c r="AK15" s="38"/>
      <c r="AL15" s="37"/>
      <c r="AM15" s="38"/>
      <c r="AN15" s="37"/>
      <c r="AO15" s="38"/>
      <c r="AP15" s="37"/>
      <c r="AQ15" s="38"/>
      <c r="AR15" s="37"/>
      <c r="AS15" s="38"/>
      <c r="AT15" s="37"/>
      <c r="AU15" s="38"/>
      <c r="AV15" s="37"/>
      <c r="AW15" s="38"/>
      <c r="AX15" s="37"/>
      <c r="AY15" s="38"/>
    </row>
    <row r="16" spans="1:51" ht="13.15" x14ac:dyDescent="0.4">
      <c r="A16" s="32" t="s">
        <v>30</v>
      </c>
      <c r="B16" s="84">
        <v>1048.3</v>
      </c>
      <c r="C16" s="85">
        <f t="shared" si="0"/>
        <v>5.1770843784488818</v>
      </c>
      <c r="D16" s="54"/>
      <c r="E16" s="54"/>
      <c r="F16" s="54"/>
      <c r="G16" s="54"/>
      <c r="H16" s="54"/>
      <c r="I16" s="54"/>
      <c r="J16" s="54"/>
      <c r="K16" s="41"/>
      <c r="L16" s="41"/>
      <c r="M16" s="41"/>
      <c r="N16" s="41"/>
      <c r="O16" s="41"/>
      <c r="P16" s="41"/>
      <c r="Q16" s="41"/>
      <c r="R16" s="41"/>
      <c r="S16" s="41"/>
      <c r="T16" s="38"/>
      <c r="U16" s="38"/>
      <c r="V16" s="38"/>
      <c r="W16" s="38"/>
      <c r="X16" s="38"/>
      <c r="Y16" s="38"/>
      <c r="Z16" s="38"/>
      <c r="AA16" s="38"/>
      <c r="AB16" s="38"/>
      <c r="AC16" s="38"/>
      <c r="AD16" s="38"/>
      <c r="AE16" s="38"/>
      <c r="AF16" s="38"/>
      <c r="AG16" s="38"/>
      <c r="AH16" s="38"/>
      <c r="AI16" s="38"/>
      <c r="AJ16" s="37"/>
      <c r="AK16" s="38"/>
      <c r="AL16" s="37"/>
      <c r="AM16" s="38"/>
      <c r="AN16" s="37"/>
      <c r="AO16" s="38"/>
      <c r="AP16" s="37"/>
      <c r="AQ16" s="38"/>
      <c r="AR16" s="37"/>
      <c r="AS16" s="38"/>
      <c r="AT16" s="37"/>
      <c r="AU16" s="38"/>
      <c r="AV16" s="37"/>
      <c r="AW16" s="38"/>
      <c r="AX16" s="37"/>
      <c r="AY16" s="38"/>
    </row>
    <row r="17" spans="1:51" ht="13.15" x14ac:dyDescent="0.4">
      <c r="A17" s="32" t="s">
        <v>31</v>
      </c>
      <c r="B17" s="84">
        <v>1094.9000000000001</v>
      </c>
      <c r="C17" s="85">
        <f t="shared" si="0"/>
        <v>4.4452923781360454</v>
      </c>
      <c r="D17" s="54"/>
      <c r="E17" s="54"/>
      <c r="F17" s="54"/>
      <c r="G17" s="54"/>
      <c r="H17" s="54"/>
      <c r="I17" s="54"/>
      <c r="J17" s="54"/>
      <c r="K17" s="41"/>
      <c r="L17" s="41"/>
      <c r="M17" s="41"/>
      <c r="N17" s="41"/>
      <c r="O17" s="41"/>
      <c r="P17" s="41"/>
      <c r="Q17" s="41"/>
      <c r="R17" s="41"/>
      <c r="S17" s="41"/>
      <c r="T17" s="38"/>
      <c r="U17" s="38"/>
      <c r="V17" s="38"/>
      <c r="W17" s="38"/>
      <c r="X17" s="38"/>
      <c r="Y17" s="38"/>
      <c r="Z17" s="38"/>
      <c r="AA17" s="38"/>
      <c r="AB17" s="38"/>
      <c r="AC17" s="38"/>
      <c r="AD17" s="38"/>
      <c r="AE17" s="38"/>
      <c r="AF17" s="38"/>
      <c r="AG17" s="38"/>
      <c r="AH17" s="38"/>
      <c r="AI17" s="38"/>
      <c r="AJ17" s="37"/>
      <c r="AK17" s="38"/>
      <c r="AL17" s="37"/>
      <c r="AM17" s="38"/>
      <c r="AN17" s="37"/>
      <c r="AO17" s="38"/>
      <c r="AP17" s="37"/>
      <c r="AQ17" s="38"/>
      <c r="AR17" s="37"/>
      <c r="AS17" s="38"/>
      <c r="AT17" s="37"/>
      <c r="AU17" s="38"/>
      <c r="AV17" s="37"/>
      <c r="AW17" s="38"/>
      <c r="AX17" s="37"/>
      <c r="AY17" s="38"/>
    </row>
    <row r="18" spans="1:51" ht="13.15" x14ac:dyDescent="0.4">
      <c r="A18" s="32" t="s">
        <v>32</v>
      </c>
      <c r="B18" s="84">
        <v>1155.7</v>
      </c>
      <c r="C18" s="85">
        <f t="shared" si="0"/>
        <v>5.5530185405059829</v>
      </c>
      <c r="D18" s="54"/>
      <c r="E18" s="54"/>
      <c r="F18" s="54"/>
      <c r="G18" s="54"/>
      <c r="H18" s="54"/>
      <c r="I18" s="54"/>
      <c r="J18" s="54"/>
      <c r="K18" s="41"/>
      <c r="L18" s="41"/>
      <c r="M18" s="41"/>
      <c r="N18" s="41"/>
      <c r="O18" s="41"/>
      <c r="P18" s="41"/>
      <c r="Q18" s="41"/>
      <c r="R18" s="41"/>
      <c r="S18" s="41"/>
      <c r="T18" s="38"/>
      <c r="U18" s="38"/>
      <c r="V18" s="38"/>
      <c r="W18" s="38"/>
      <c r="X18" s="38"/>
      <c r="Y18" s="38"/>
      <c r="Z18" s="38"/>
      <c r="AA18" s="38"/>
      <c r="AB18" s="38"/>
      <c r="AC18" s="38"/>
      <c r="AD18" s="38"/>
      <c r="AE18" s="38"/>
      <c r="AF18" s="38"/>
      <c r="AG18" s="38"/>
      <c r="AH18" s="38"/>
      <c r="AI18" s="38"/>
      <c r="AJ18" s="37"/>
      <c r="AK18" s="38"/>
      <c r="AL18" s="37"/>
      <c r="AM18" s="38"/>
      <c r="AN18" s="37"/>
      <c r="AO18" s="38"/>
      <c r="AP18" s="37"/>
      <c r="AQ18" s="38"/>
      <c r="AR18" s="37"/>
      <c r="AS18" s="38"/>
      <c r="AT18" s="37"/>
      <c r="AU18" s="38"/>
      <c r="AV18" s="37"/>
      <c r="AW18" s="38"/>
      <c r="AX18" s="37"/>
      <c r="AY18" s="38"/>
    </row>
    <row r="19" spans="1:51" ht="13.15" x14ac:dyDescent="0.4">
      <c r="A19" s="32" t="s">
        <v>33</v>
      </c>
      <c r="B19" s="84">
        <v>1235.4000000000001</v>
      </c>
      <c r="C19" s="85">
        <f t="shared" si="0"/>
        <v>6.8962533529462799</v>
      </c>
      <c r="D19" s="54"/>
      <c r="E19" s="54"/>
      <c r="F19" s="54"/>
      <c r="G19" s="54"/>
      <c r="H19" s="54"/>
      <c r="I19" s="54"/>
      <c r="J19" s="54"/>
      <c r="K19" s="41"/>
      <c r="L19" s="41"/>
      <c r="M19" s="41"/>
      <c r="N19" s="41"/>
      <c r="O19" s="41"/>
      <c r="P19" s="41"/>
      <c r="Q19" s="41"/>
      <c r="R19" s="41"/>
      <c r="S19" s="41"/>
      <c r="T19" s="38"/>
      <c r="U19" s="38"/>
      <c r="V19" s="38"/>
      <c r="W19" s="38"/>
      <c r="X19" s="38"/>
      <c r="Y19" s="38"/>
      <c r="Z19" s="38"/>
      <c r="AA19" s="38"/>
      <c r="AB19" s="38"/>
      <c r="AC19" s="38"/>
      <c r="AD19" s="38"/>
      <c r="AE19" s="38"/>
      <c r="AF19" s="38"/>
      <c r="AG19" s="38"/>
      <c r="AH19" s="38"/>
      <c r="AI19" s="38"/>
      <c r="AJ19" s="37"/>
      <c r="AK19" s="38"/>
      <c r="AL19" s="37"/>
      <c r="AM19" s="38"/>
      <c r="AN19" s="37"/>
      <c r="AO19" s="38"/>
      <c r="AP19" s="37"/>
      <c r="AQ19" s="38"/>
      <c r="AR19" s="37"/>
      <c r="AS19" s="38"/>
      <c r="AT19" s="37"/>
      <c r="AU19" s="38"/>
      <c r="AV19" s="37"/>
      <c r="AW19" s="38"/>
      <c r="AX19" s="37"/>
      <c r="AY19" s="38"/>
    </row>
    <row r="20" spans="1:51" ht="13.15" x14ac:dyDescent="0.4">
      <c r="A20" s="32" t="s">
        <v>34</v>
      </c>
      <c r="B20" s="84">
        <v>1402.8</v>
      </c>
      <c r="C20" s="85">
        <f t="shared" si="0"/>
        <v>13.550267119961124</v>
      </c>
      <c r="D20" s="54"/>
      <c r="E20" s="54"/>
      <c r="F20" s="54"/>
      <c r="G20" s="54"/>
      <c r="H20" s="54"/>
      <c r="I20" s="54"/>
      <c r="J20" s="54"/>
      <c r="K20" s="41"/>
      <c r="L20" s="41"/>
      <c r="M20" s="41"/>
      <c r="N20" s="41"/>
      <c r="O20" s="41"/>
      <c r="P20" s="41"/>
      <c r="Q20" s="41"/>
      <c r="R20" s="41"/>
      <c r="S20" s="41"/>
      <c r="T20" s="38"/>
      <c r="U20" s="38"/>
      <c r="V20" s="38"/>
      <c r="W20" s="38"/>
      <c r="X20" s="38"/>
      <c r="Y20" s="38"/>
      <c r="Z20" s="38"/>
      <c r="AA20" s="38"/>
      <c r="AB20" s="38"/>
      <c r="AC20" s="38"/>
      <c r="AD20" s="38"/>
      <c r="AE20" s="38"/>
      <c r="AF20" s="38"/>
      <c r="AG20" s="38"/>
      <c r="AH20" s="38"/>
      <c r="AI20" s="38"/>
      <c r="AJ20" s="37"/>
      <c r="AK20" s="38"/>
      <c r="AL20" s="37"/>
      <c r="AM20" s="38"/>
      <c r="AN20" s="37"/>
      <c r="AO20" s="38"/>
      <c r="AP20" s="37"/>
      <c r="AQ20" s="38"/>
      <c r="AR20" s="37"/>
      <c r="AS20" s="38"/>
      <c r="AT20" s="37"/>
      <c r="AU20" s="38"/>
      <c r="AV20" s="37">
        <v>1375.1</v>
      </c>
      <c r="AW20" s="38">
        <v>11.308078355188588</v>
      </c>
      <c r="AX20" s="37">
        <v>1275.9000000000001</v>
      </c>
      <c r="AY20" s="38">
        <v>3.2782904322486539</v>
      </c>
    </row>
    <row r="21" spans="1:51" ht="13.15" x14ac:dyDescent="0.4">
      <c r="A21" s="32" t="s">
        <v>35</v>
      </c>
      <c r="B21" s="84">
        <v>1456.1</v>
      </c>
      <c r="C21" s="85">
        <f t="shared" si="0"/>
        <v>3.7995437696036527</v>
      </c>
      <c r="D21" s="54"/>
      <c r="E21" s="54"/>
      <c r="F21" s="54"/>
      <c r="G21" s="54"/>
      <c r="H21" s="54"/>
      <c r="I21" s="54"/>
      <c r="J21" s="54"/>
      <c r="K21" s="41"/>
      <c r="L21" s="41"/>
      <c r="M21" s="41"/>
      <c r="N21" s="41"/>
      <c r="O21" s="41"/>
      <c r="P21" s="41"/>
      <c r="Q21" s="41"/>
      <c r="R21" s="41"/>
      <c r="S21" s="41"/>
      <c r="T21" s="38"/>
      <c r="U21" s="38"/>
      <c r="V21" s="38"/>
      <c r="W21" s="38"/>
      <c r="X21" s="38"/>
      <c r="Y21" s="38"/>
      <c r="Z21" s="38"/>
      <c r="AA21" s="38"/>
      <c r="AB21" s="38"/>
      <c r="AC21" s="38"/>
      <c r="AD21" s="38"/>
      <c r="AE21" s="38"/>
      <c r="AF21" s="38"/>
      <c r="AG21" s="38"/>
      <c r="AH21" s="38"/>
      <c r="AI21" s="38"/>
      <c r="AJ21" s="37"/>
      <c r="AK21" s="38"/>
      <c r="AL21" s="37"/>
      <c r="AM21" s="38"/>
      <c r="AN21" s="37"/>
      <c r="AO21" s="38"/>
      <c r="AP21" s="37">
        <v>1475.3</v>
      </c>
      <c r="AQ21" s="38">
        <v>5.1682349586541276</v>
      </c>
      <c r="AR21" s="37">
        <v>1473.8</v>
      </c>
      <c r="AS21" s="38">
        <v>5.0613059595095544</v>
      </c>
      <c r="AT21" s="37">
        <v>1478.1</v>
      </c>
      <c r="AU21" s="38">
        <v>5.3678357570573043</v>
      </c>
      <c r="AV21" s="37">
        <v>1460.3</v>
      </c>
      <c r="AW21" s="38">
        <v>6.1959130245073046</v>
      </c>
      <c r="AX21" s="37">
        <v>1349.8</v>
      </c>
      <c r="AY21" s="38">
        <v>5.7919899678658071</v>
      </c>
    </row>
    <row r="22" spans="1:51" ht="13.15" x14ac:dyDescent="0.4">
      <c r="A22" s="32" t="s">
        <v>36</v>
      </c>
      <c r="B22" s="84">
        <v>1652.1</v>
      </c>
      <c r="C22" s="85">
        <f t="shared" si="0"/>
        <v>13.460613968820834</v>
      </c>
      <c r="D22" s="54"/>
      <c r="E22" s="54"/>
      <c r="F22" s="54"/>
      <c r="G22" s="54"/>
      <c r="H22" s="54"/>
      <c r="I22" s="54"/>
      <c r="J22" s="54"/>
      <c r="K22" s="41"/>
      <c r="L22" s="41"/>
      <c r="M22" s="41"/>
      <c r="N22" s="41"/>
      <c r="O22" s="41"/>
      <c r="P22" s="41"/>
      <c r="Q22" s="41"/>
      <c r="R22" s="41"/>
      <c r="S22" s="41"/>
      <c r="T22" s="38"/>
      <c r="U22" s="38"/>
      <c r="V22" s="38"/>
      <c r="W22" s="38"/>
      <c r="X22" s="38"/>
      <c r="Y22" s="38"/>
      <c r="Z22" s="38"/>
      <c r="AA22" s="38"/>
      <c r="AB22" s="38"/>
      <c r="AC22" s="38"/>
      <c r="AD22" s="38"/>
      <c r="AE22" s="38"/>
      <c r="AF22" s="38"/>
      <c r="AG22" s="38"/>
      <c r="AH22" s="38"/>
      <c r="AI22" s="38"/>
      <c r="AJ22" s="37"/>
      <c r="AK22" s="38"/>
      <c r="AL22" s="37">
        <v>1610.1</v>
      </c>
      <c r="AM22" s="38">
        <v>10.576196689787798</v>
      </c>
      <c r="AN22" s="37">
        <v>1610.2</v>
      </c>
      <c r="AO22" s="38">
        <v>10.583064349975979</v>
      </c>
      <c r="AP22" s="37">
        <v>1631.2</v>
      </c>
      <c r="AQ22" s="38">
        <v>10.567342235477529</v>
      </c>
      <c r="AR22" s="37">
        <v>1604.9</v>
      </c>
      <c r="AS22" s="38">
        <v>8.8953725064459412</v>
      </c>
      <c r="AT22" s="37">
        <v>1529.6</v>
      </c>
      <c r="AU22" s="38">
        <v>3.4842026926459546</v>
      </c>
      <c r="AV22" s="37">
        <v>1538.3</v>
      </c>
      <c r="AW22" s="38">
        <v>5.3413682120112327</v>
      </c>
      <c r="AX22" s="37">
        <v>1404</v>
      </c>
      <c r="AY22" s="38">
        <v>4.0154096903245007</v>
      </c>
    </row>
    <row r="23" spans="1:51" ht="13.15" x14ac:dyDescent="0.4">
      <c r="A23" s="32" t="s">
        <v>37</v>
      </c>
      <c r="B23" s="84">
        <v>1627.5</v>
      </c>
      <c r="C23" s="85">
        <f t="shared" si="0"/>
        <v>-1.4890139822044568</v>
      </c>
      <c r="D23" s="54"/>
      <c r="E23" s="54"/>
      <c r="F23" s="54"/>
      <c r="G23" s="54"/>
      <c r="H23" s="54"/>
      <c r="I23" s="54"/>
      <c r="J23" s="54"/>
      <c r="K23" s="41"/>
      <c r="L23" s="41"/>
      <c r="M23" s="41"/>
      <c r="N23" s="41"/>
      <c r="O23" s="41"/>
      <c r="P23" s="41"/>
      <c r="Q23" s="41"/>
      <c r="R23" s="41"/>
      <c r="S23" s="41"/>
      <c r="T23" s="38"/>
      <c r="U23" s="38"/>
      <c r="V23" s="38"/>
      <c r="W23" s="38"/>
      <c r="X23" s="38"/>
      <c r="Y23" s="38"/>
      <c r="Z23" s="38"/>
      <c r="AA23" s="38"/>
      <c r="AB23" s="38"/>
      <c r="AC23" s="38"/>
      <c r="AD23" s="38"/>
      <c r="AE23" s="38"/>
      <c r="AF23" s="38"/>
      <c r="AG23" s="38"/>
      <c r="AH23" s="38">
        <v>1627.1</v>
      </c>
      <c r="AI23" s="38">
        <v>-1.5132255916712078</v>
      </c>
      <c r="AJ23" s="37">
        <v>1620.1</v>
      </c>
      <c r="AK23" s="38">
        <v>-1.9369287573391403</v>
      </c>
      <c r="AL23" s="37">
        <v>1605.8</v>
      </c>
      <c r="AM23" s="38">
        <v>-0.26706415750574752</v>
      </c>
      <c r="AN23" s="37">
        <v>1563.9</v>
      </c>
      <c r="AO23" s="38">
        <v>-2.875419202583529</v>
      </c>
      <c r="AP23" s="37">
        <v>1589.1</v>
      </c>
      <c r="AQ23" s="38">
        <v>-2.5809220205983419</v>
      </c>
      <c r="AR23" s="37">
        <v>1614.5</v>
      </c>
      <c r="AS23" s="38">
        <v>0.59816811016262239</v>
      </c>
      <c r="AT23" s="37">
        <v>1563.5</v>
      </c>
      <c r="AU23" s="38">
        <v>2.2162656903765843</v>
      </c>
      <c r="AV23" s="37">
        <v>1619.3</v>
      </c>
      <c r="AW23" s="38">
        <v>5.2655528830527265</v>
      </c>
      <c r="AX23" s="37">
        <v>1460.8</v>
      </c>
      <c r="AY23" s="38">
        <v>4.0455840455840386</v>
      </c>
    </row>
    <row r="24" spans="1:51" ht="13.15" x14ac:dyDescent="0.4">
      <c r="A24" s="32" t="s">
        <v>38</v>
      </c>
      <c r="B24" s="84">
        <v>1066.5999999999999</v>
      </c>
      <c r="C24" s="85">
        <f t="shared" si="0"/>
        <v>-34.463901689708145</v>
      </c>
      <c r="D24" s="54"/>
      <c r="E24" s="54"/>
      <c r="F24" s="54"/>
      <c r="G24" s="54"/>
      <c r="H24" s="54"/>
      <c r="I24" s="54"/>
      <c r="J24" s="54"/>
      <c r="K24" s="41"/>
      <c r="L24" s="41"/>
      <c r="M24" s="41"/>
      <c r="N24" s="41"/>
      <c r="O24" s="41"/>
      <c r="P24" s="41"/>
      <c r="Q24" s="41"/>
      <c r="R24" s="41"/>
      <c r="S24" s="41"/>
      <c r="T24" s="38"/>
      <c r="U24" s="38"/>
      <c r="V24" s="38"/>
      <c r="W24" s="38"/>
      <c r="X24" s="38"/>
      <c r="Y24" s="38"/>
      <c r="Z24" s="38"/>
      <c r="AA24" s="38"/>
      <c r="AB24" s="38"/>
      <c r="AC24" s="38"/>
      <c r="AD24" s="38">
        <v>1048.8</v>
      </c>
      <c r="AE24" s="38">
        <v>-35.55760368663595</v>
      </c>
      <c r="AF24" s="38">
        <v>1041.9000000000001</v>
      </c>
      <c r="AG24" s="38">
        <v>-35.981566820276491</v>
      </c>
      <c r="AH24" s="38">
        <v>1049.8</v>
      </c>
      <c r="AI24" s="38">
        <v>-35.480302378464756</v>
      </c>
      <c r="AJ24" s="37">
        <v>1052.5</v>
      </c>
      <c r="AK24" s="38">
        <v>-35.034874390469717</v>
      </c>
      <c r="AL24" s="37">
        <v>1668.4</v>
      </c>
      <c r="AM24" s="38">
        <v>3.8983684144974662</v>
      </c>
      <c r="AN24" s="37">
        <v>1646.4</v>
      </c>
      <c r="AO24" s="38">
        <v>5.2752733550738506</v>
      </c>
      <c r="AP24" s="37">
        <v>1673.6</v>
      </c>
      <c r="AQ24" s="38">
        <v>5.3174753004845421</v>
      </c>
      <c r="AR24" s="37">
        <v>1696.6</v>
      </c>
      <c r="AS24" s="38">
        <v>5.0851656859708827</v>
      </c>
      <c r="AT24" s="37">
        <v>1639</v>
      </c>
      <c r="AU24" s="38">
        <v>4.8289094979213409</v>
      </c>
      <c r="AV24" s="37"/>
      <c r="AW24" s="38"/>
      <c r="AX24" s="37"/>
      <c r="AY24" s="38"/>
    </row>
    <row r="25" spans="1:51" ht="13.15" x14ac:dyDescent="0.4">
      <c r="A25" s="32" t="s">
        <v>39</v>
      </c>
      <c r="B25" s="84">
        <v>1087.5</v>
      </c>
      <c r="C25" s="85">
        <f t="shared" si="0"/>
        <v>1.9594974685917865</v>
      </c>
      <c r="D25" s="54"/>
      <c r="E25" s="54"/>
      <c r="F25" s="54"/>
      <c r="G25" s="54"/>
      <c r="H25" s="54"/>
      <c r="I25" s="54"/>
      <c r="J25" s="54"/>
      <c r="K25" s="41"/>
      <c r="L25" s="41"/>
      <c r="M25" s="41"/>
      <c r="N25" s="41"/>
      <c r="O25" s="41"/>
      <c r="P25" s="41"/>
      <c r="Q25" s="41"/>
      <c r="R25" s="41"/>
      <c r="S25" s="41"/>
      <c r="T25" s="38"/>
      <c r="U25" s="38"/>
      <c r="V25" s="38"/>
      <c r="W25" s="38"/>
      <c r="X25" s="38"/>
      <c r="Y25" s="38"/>
      <c r="Z25" s="38"/>
      <c r="AA25" s="38"/>
      <c r="AB25" s="38">
        <v>1113.3</v>
      </c>
      <c r="AC25" s="38">
        <v>4.3797548380000002</v>
      </c>
      <c r="AD25" s="38">
        <v>1094.4000000000001</v>
      </c>
      <c r="AE25" s="38">
        <v>4.347826086956541</v>
      </c>
      <c r="AF25" s="38">
        <v>1111.0999999999999</v>
      </c>
      <c r="AG25" s="38">
        <v>6.641712256454535</v>
      </c>
      <c r="AH25" s="38">
        <v>1120.4000000000001</v>
      </c>
      <c r="AI25" s="38">
        <v>6.7250904934273326</v>
      </c>
      <c r="AJ25" s="37">
        <v>1114.2</v>
      </c>
      <c r="AK25" s="38">
        <v>5.8622327790973872</v>
      </c>
      <c r="AL25" s="37">
        <v>1741.1</v>
      </c>
      <c r="AM25" s="38">
        <v>4.3574682330376202</v>
      </c>
      <c r="AN25" s="37">
        <v>1713.5</v>
      </c>
      <c r="AO25" s="38">
        <v>4.0755587949465433</v>
      </c>
      <c r="AP25" s="37">
        <v>1740.7</v>
      </c>
      <c r="AQ25" s="38">
        <v>4.0093212237093834</v>
      </c>
      <c r="AR25" s="37"/>
      <c r="AS25" s="38"/>
      <c r="AT25" s="37"/>
      <c r="AU25" s="38"/>
      <c r="AV25" s="37"/>
      <c r="AW25" s="38"/>
      <c r="AX25" s="37"/>
      <c r="AY25" s="38"/>
    </row>
    <row r="26" spans="1:51" ht="13.15" x14ac:dyDescent="0.4">
      <c r="A26" s="32" t="s">
        <v>40</v>
      </c>
      <c r="B26" s="84">
        <v>1151.3366352399999</v>
      </c>
      <c r="C26" s="85">
        <f t="shared" si="0"/>
        <v>5.8700354243677921</v>
      </c>
      <c r="D26" s="54"/>
      <c r="E26" s="54"/>
      <c r="F26" s="54"/>
      <c r="G26" s="54"/>
      <c r="H26" s="54"/>
      <c r="I26" s="54"/>
      <c r="J26" s="54"/>
      <c r="K26" s="41"/>
      <c r="L26" s="41"/>
      <c r="M26" s="41"/>
      <c r="N26" s="41"/>
      <c r="O26" s="41"/>
      <c r="P26" s="41"/>
      <c r="Q26" s="41"/>
      <c r="R26" s="41"/>
      <c r="S26" s="41"/>
      <c r="T26" s="39"/>
      <c r="U26" s="38"/>
      <c r="V26" s="38">
        <v>1147.9000000000001</v>
      </c>
      <c r="W26" s="38">
        <v>5.5540229885057579</v>
      </c>
      <c r="X26" s="38">
        <v>1149.0999999999999</v>
      </c>
      <c r="Y26" s="38">
        <v>5.664367816091942</v>
      </c>
      <c r="Z26" s="38">
        <v>1156.2</v>
      </c>
      <c r="AA26" s="38">
        <v>6.3172413793103566</v>
      </c>
      <c r="AB26" s="38">
        <v>1181</v>
      </c>
      <c r="AC26" s="38">
        <v>6.081059218</v>
      </c>
      <c r="AD26" s="38">
        <v>1162.0999999999999</v>
      </c>
      <c r="AE26" s="38">
        <v>6.1860380116958824</v>
      </c>
      <c r="AF26" s="38">
        <v>1182.7</v>
      </c>
      <c r="AG26" s="38">
        <v>6.4440644406444259</v>
      </c>
      <c r="AH26" s="38">
        <v>1192</v>
      </c>
      <c r="AI26" s="38">
        <v>6.390574794716164</v>
      </c>
      <c r="AJ26" s="37">
        <v>1178.2</v>
      </c>
      <c r="AK26" s="38">
        <v>5.7440315921737595</v>
      </c>
      <c r="AL26" s="37">
        <v>1805.7</v>
      </c>
      <c r="AM26" s="38">
        <v>3.7102980874160085</v>
      </c>
      <c r="AN26" s="37"/>
      <c r="AO26" s="38"/>
      <c r="AP26" s="37"/>
      <c r="AQ26" s="38"/>
      <c r="AR26" s="37"/>
      <c r="AS26" s="38"/>
      <c r="AT26" s="37"/>
      <c r="AU26" s="38"/>
      <c r="AV26" s="37"/>
      <c r="AW26" s="38"/>
      <c r="AX26" s="37"/>
      <c r="AY26" s="38"/>
    </row>
    <row r="27" spans="1:51" ht="13.15" x14ac:dyDescent="0.4">
      <c r="A27" s="40" t="s">
        <v>41</v>
      </c>
      <c r="B27" s="39">
        <v>1217.55365736</v>
      </c>
      <c r="C27" s="85">
        <f>100*(B27/B26-1)</f>
        <v>5.7513172162889648</v>
      </c>
      <c r="D27" s="54"/>
      <c r="E27" s="54"/>
      <c r="F27" s="54"/>
      <c r="G27" s="54"/>
      <c r="H27" s="54"/>
      <c r="I27" s="54"/>
      <c r="J27" s="54"/>
      <c r="K27" s="41"/>
      <c r="L27" s="41"/>
      <c r="M27" s="41"/>
      <c r="N27" s="38"/>
      <c r="O27" s="38"/>
      <c r="P27" s="38"/>
      <c r="Q27" s="38"/>
      <c r="R27" s="38">
        <v>1215.8799168100002</v>
      </c>
      <c r="S27" s="41">
        <v>5.6059435263732471</v>
      </c>
      <c r="T27" s="39">
        <v>1223.5999999999999</v>
      </c>
      <c r="U27" s="38">
        <v>6.3</v>
      </c>
      <c r="V27" s="38">
        <v>1219.9000000000001</v>
      </c>
      <c r="W27" s="38">
        <v>6.2723233731161177</v>
      </c>
      <c r="X27" s="38">
        <v>1234.5999999999999</v>
      </c>
      <c r="Y27" s="38">
        <v>7.4406056914106733</v>
      </c>
      <c r="Z27" s="38">
        <v>1234.5999999999999</v>
      </c>
      <c r="AA27" s="38">
        <v>6.7808337657844442</v>
      </c>
      <c r="AB27" s="38">
        <v>1261.5</v>
      </c>
      <c r="AC27" s="38">
        <v>6.816835964</v>
      </c>
      <c r="AD27" s="38">
        <v>1236.9000000000001</v>
      </c>
      <c r="AE27" s="38">
        <v>6.4366233542724638</v>
      </c>
      <c r="AF27" s="38">
        <v>1259</v>
      </c>
      <c r="AG27" s="38">
        <v>6.4513401538851767</v>
      </c>
      <c r="AH27" s="38">
        <v>1268</v>
      </c>
      <c r="AI27" s="38">
        <v>6.3758389261745041</v>
      </c>
      <c r="AJ27" s="38"/>
      <c r="AK27" s="38"/>
      <c r="AL27" s="38"/>
      <c r="AM27" s="38"/>
      <c r="AN27" s="38"/>
      <c r="AO27" s="38"/>
      <c r="AP27" s="38"/>
      <c r="AQ27" s="38"/>
      <c r="AR27" s="38"/>
      <c r="AS27" s="38"/>
      <c r="AT27" s="38"/>
      <c r="AU27" s="38"/>
      <c r="AV27" s="38"/>
      <c r="AW27" s="38"/>
      <c r="AX27" s="38"/>
      <c r="AY27" s="38"/>
    </row>
    <row r="28" spans="1:51" ht="13.15" x14ac:dyDescent="0.4">
      <c r="A28" s="42" t="s">
        <v>42</v>
      </c>
      <c r="B28" s="39">
        <v>1298.5818712800003</v>
      </c>
      <c r="C28" s="85">
        <f>100*(B28/B27-1)</f>
        <v>6.655001480238032</v>
      </c>
      <c r="D28" s="54"/>
      <c r="E28" s="54"/>
      <c r="F28" s="54"/>
      <c r="G28" s="54"/>
      <c r="H28" s="54"/>
      <c r="I28" s="54"/>
      <c r="J28" s="54"/>
      <c r="K28" s="41"/>
      <c r="L28" s="41"/>
      <c r="M28" s="41"/>
      <c r="N28" s="38">
        <v>1264.5776548477093</v>
      </c>
      <c r="O28" s="38">
        <v>3.8621704434505411</v>
      </c>
      <c r="P28" s="38">
        <v>1292.4794969637007</v>
      </c>
      <c r="Q28" s="38">
        <v>6.1538018592265598</v>
      </c>
      <c r="R28" s="38">
        <v>1289.2354264499997</v>
      </c>
      <c r="S28" s="41">
        <v>6.0331212503662579</v>
      </c>
      <c r="T28" s="39">
        <v>1306.4000000000001</v>
      </c>
      <c r="U28" s="38">
        <v>6.8</v>
      </c>
      <c r="V28" s="38">
        <v>1302.5</v>
      </c>
      <c r="W28" s="38">
        <v>6.7710468071153329</v>
      </c>
      <c r="X28" s="38">
        <v>1318.2</v>
      </c>
      <c r="Y28" s="38">
        <v>6.7714239429774947</v>
      </c>
      <c r="Z28" s="38">
        <v>1318.1</v>
      </c>
      <c r="AA28" s="38">
        <v>6.7633241535720146</v>
      </c>
      <c r="AB28" s="38">
        <v>1347.8</v>
      </c>
      <c r="AC28" s="38">
        <v>6.8364531849999999</v>
      </c>
      <c r="AD28" s="38">
        <v>1316.7</v>
      </c>
      <c r="AE28" s="38">
        <v>6.4516129032258007</v>
      </c>
      <c r="AF28" s="38"/>
      <c r="AG28" s="38"/>
      <c r="AH28" s="38"/>
      <c r="AI28" s="38"/>
      <c r="AJ28" s="38"/>
      <c r="AK28" s="38"/>
      <c r="AL28" s="38"/>
      <c r="AM28" s="38"/>
      <c r="AN28" s="38"/>
      <c r="AO28" s="38"/>
      <c r="AP28" s="38"/>
      <c r="AQ28" s="38"/>
      <c r="AR28" s="38"/>
      <c r="AS28" s="38"/>
      <c r="AT28" s="38"/>
      <c r="AU28" s="38"/>
      <c r="AV28" s="38"/>
      <c r="AW28" s="38"/>
      <c r="AX28" s="38"/>
      <c r="AY28" s="38"/>
    </row>
    <row r="29" spans="1:51" ht="13.15" x14ac:dyDescent="0.4">
      <c r="A29" s="42" t="s">
        <v>43</v>
      </c>
      <c r="B29" s="39">
        <v>1372.6469979300002</v>
      </c>
      <c r="C29" s="85">
        <f>100*(B29/B28-1)</f>
        <v>5.7035392444678479</v>
      </c>
      <c r="D29" s="54"/>
      <c r="E29" s="54"/>
      <c r="F29" s="54"/>
      <c r="G29" s="54"/>
      <c r="H29" s="54"/>
      <c r="I29" s="54"/>
      <c r="J29" s="39">
        <v>1379.0088560654626</v>
      </c>
      <c r="K29" s="41">
        <v>6.1934473724160499</v>
      </c>
      <c r="L29" s="39">
        <v>1400.391591840518</v>
      </c>
      <c r="M29" s="41">
        <v>7.8400694490032174</v>
      </c>
      <c r="N29" s="38">
        <v>1366.7527982138745</v>
      </c>
      <c r="O29" s="38">
        <v>8.0797840270607999</v>
      </c>
      <c r="P29" s="38">
        <v>1369.8988986145632</v>
      </c>
      <c r="Q29" s="38">
        <v>5.9899906987102236</v>
      </c>
      <c r="R29" s="38">
        <v>1376.97966701</v>
      </c>
      <c r="S29" s="41">
        <v>6.8059129279134156</v>
      </c>
      <c r="T29" s="39">
        <v>1395.4</v>
      </c>
      <c r="U29" s="38">
        <v>6.8</v>
      </c>
      <c r="V29" s="38">
        <v>1390.8</v>
      </c>
      <c r="W29" s="38">
        <v>6.7792706333973163</v>
      </c>
      <c r="X29" s="38">
        <v>1408.9</v>
      </c>
      <c r="Y29" s="38">
        <v>6.880594750417246</v>
      </c>
      <c r="Z29" s="38">
        <v>1408.9</v>
      </c>
      <c r="AA29" s="38">
        <v>6.8887034367650646</v>
      </c>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row>
    <row r="30" spans="1:51" ht="13.15" x14ac:dyDescent="0.4">
      <c r="A30" s="42" t="s">
        <v>64</v>
      </c>
      <c r="B30" s="39">
        <v>1484.1787135</v>
      </c>
      <c r="C30" s="85">
        <f>100*(B30/B29-1)</f>
        <v>8.1253021161444607</v>
      </c>
      <c r="D30" s="54"/>
      <c r="E30" s="54"/>
      <c r="F30" s="54"/>
      <c r="G30" s="54"/>
      <c r="H30" s="86">
        <v>1467.4754739162011</v>
      </c>
      <c r="I30" s="54">
        <f>(H30/B29-1)*100</f>
        <v>6.9084386684417298</v>
      </c>
      <c r="J30" s="39">
        <v>1479.3442455907009</v>
      </c>
      <c r="K30" s="41">
        <v>7.2759061034249894</v>
      </c>
      <c r="L30" s="39">
        <v>1490.6416501109047</v>
      </c>
      <c r="M30" s="41">
        <v>6.4446301160500541</v>
      </c>
      <c r="N30" s="38">
        <v>1462.9294909557639</v>
      </c>
      <c r="O30" s="38">
        <v>7.0368754955231649</v>
      </c>
      <c r="P30" s="38">
        <v>1452.5676222346535</v>
      </c>
      <c r="Q30" s="38">
        <v>6.0346587404148444</v>
      </c>
      <c r="R30" s="38">
        <v>1470.9037953999998</v>
      </c>
      <c r="S30" s="41">
        <v>6.8210250768588665</v>
      </c>
      <c r="T30" s="39">
        <v>1491.5</v>
      </c>
      <c r="U30" s="38">
        <v>6.9</v>
      </c>
      <c r="V30" s="38">
        <v>1485.4</v>
      </c>
      <c r="W30" s="38">
        <v>6.8018406672418763</v>
      </c>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row>
    <row r="31" spans="1:51" ht="13.15" x14ac:dyDescent="0.4">
      <c r="A31" s="42" t="s">
        <v>69</v>
      </c>
      <c r="B31" s="80"/>
      <c r="C31" s="85"/>
      <c r="D31" s="87">
        <v>1517.3828241699998</v>
      </c>
      <c r="E31" s="54">
        <f>(D31/B30-1)*100</f>
        <v>2.2372043452703716</v>
      </c>
      <c r="F31" s="87">
        <v>1519.6212521699999</v>
      </c>
      <c r="G31" s="54">
        <f>(F31/B30-1)*100</f>
        <v>2.3880236488784456</v>
      </c>
      <c r="H31" s="87">
        <v>1562.11610154858</v>
      </c>
      <c r="I31" s="54">
        <f>(H31/H30-1)*100</f>
        <v>6.4492135858199129</v>
      </c>
      <c r="J31" s="39">
        <v>1570.3136638930978</v>
      </c>
      <c r="K31" s="41">
        <v>6.1493069360656349</v>
      </c>
      <c r="L31" s="39">
        <v>1581.9506044802106</v>
      </c>
      <c r="M31" s="41">
        <v>6.125479880594531</v>
      </c>
      <c r="N31" s="38">
        <v>1552.5947491118561</v>
      </c>
      <c r="O31" s="38">
        <v>6.1291578787923573</v>
      </c>
      <c r="P31" s="38">
        <v>1541.0449733106379</v>
      </c>
      <c r="Q31" s="38">
        <v>6.091100319300069</v>
      </c>
      <c r="R31" s="38">
        <v>1571.3181951700001</v>
      </c>
      <c r="S31" s="41">
        <v>6.8267143020521948</v>
      </c>
      <c r="T31" s="38"/>
      <c r="U31" s="39"/>
      <c r="V31" s="39"/>
      <c r="W31" s="38"/>
      <c r="AA31" s="40"/>
      <c r="AB31" s="39"/>
      <c r="AC31" s="38"/>
      <c r="AD31" s="38"/>
      <c r="AE31" s="38"/>
      <c r="AF31" s="38"/>
      <c r="AG31" s="38"/>
      <c r="AH31" s="38"/>
      <c r="AI31" s="38"/>
      <c r="AJ31" s="38"/>
      <c r="AK31" s="38"/>
      <c r="AL31" s="38"/>
      <c r="AM31" s="38"/>
      <c r="AN31" s="38"/>
      <c r="AO31" s="38"/>
      <c r="AP31" s="38"/>
      <c r="AQ31" s="38"/>
      <c r="AR31" s="38"/>
      <c r="AS31" s="38"/>
      <c r="AT31" s="38"/>
      <c r="AU31" s="38"/>
      <c r="AV31" s="38"/>
      <c r="AW31" s="38"/>
      <c r="AX31" s="38"/>
      <c r="AY31" s="38"/>
    </row>
    <row r="32" spans="1:51" ht="13.15" x14ac:dyDescent="0.4">
      <c r="A32" s="42" t="s">
        <v>71</v>
      </c>
      <c r="B32" s="80"/>
      <c r="C32" s="85"/>
      <c r="D32" s="87">
        <v>1626.2395831700001</v>
      </c>
      <c r="E32" s="54">
        <f>(D32/D31-1)*100</f>
        <v>7.1739812304481676</v>
      </c>
      <c r="F32" s="87">
        <v>1613.6600351700001</v>
      </c>
      <c r="G32" s="54">
        <f>(F32/F31-1)*100</f>
        <v>6.1883040175776616</v>
      </c>
      <c r="H32" s="87">
        <v>1661.2519720889461</v>
      </c>
      <c r="I32" s="54">
        <f t="shared" ref="I32:I33" si="1">(H32/H31-1)*100</f>
        <v>6.3462549577518068</v>
      </c>
      <c r="J32" s="39">
        <v>1666.5057423605467</v>
      </c>
      <c r="K32" s="41">
        <v>6.125660158173174</v>
      </c>
      <c r="L32" s="39">
        <v>1678.8052354266938</v>
      </c>
      <c r="M32" s="41">
        <v>6.1224813639682019</v>
      </c>
      <c r="N32" s="38">
        <v>1647.5005100619469</v>
      </c>
      <c r="O32" s="38">
        <v>6.1127194333473467</v>
      </c>
      <c r="P32" s="38"/>
      <c r="Q32" s="38"/>
      <c r="R32" s="38"/>
      <c r="S32" s="41"/>
      <c r="T32" s="38"/>
      <c r="U32" s="39"/>
      <c r="V32" s="39"/>
      <c r="W32" s="38"/>
      <c r="AA32" s="40"/>
      <c r="AB32" s="39"/>
      <c r="AC32" s="38"/>
      <c r="AD32" s="38"/>
      <c r="AE32" s="38"/>
      <c r="AF32" s="38"/>
      <c r="AG32" s="38"/>
      <c r="AH32" s="38"/>
      <c r="AI32" s="38"/>
      <c r="AJ32" s="38"/>
      <c r="AK32" s="38"/>
      <c r="AL32" s="38"/>
      <c r="AM32" s="38"/>
      <c r="AN32" s="38"/>
      <c r="AO32" s="38"/>
      <c r="AP32" s="38"/>
      <c r="AQ32" s="38"/>
      <c r="AR32" s="38"/>
      <c r="AS32" s="38"/>
      <c r="AT32" s="38"/>
      <c r="AU32" s="38"/>
      <c r="AV32" s="38"/>
      <c r="AW32" s="38"/>
      <c r="AX32" s="38"/>
      <c r="AY32" s="38"/>
    </row>
    <row r="33" spans="1:51" ht="13.15" x14ac:dyDescent="0.4">
      <c r="A33" s="42" t="s">
        <v>75</v>
      </c>
      <c r="B33" s="80"/>
      <c r="C33" s="85"/>
      <c r="D33" s="87">
        <v>1730.26600917</v>
      </c>
      <c r="E33" s="54">
        <f t="shared" ref="E33:E35" si="2">(D33/D32-1)*100</f>
        <v>6.3967466464703193</v>
      </c>
      <c r="F33" s="87">
        <v>1717.54427517</v>
      </c>
      <c r="G33" s="54">
        <f t="shared" ref="G33:G34" si="3">(F33/F32-1)*100</f>
        <v>6.4378021228650884</v>
      </c>
      <c r="H33" s="87">
        <v>1767.050779655139</v>
      </c>
      <c r="I33" s="54">
        <f t="shared" si="1"/>
        <v>6.3686189298036266</v>
      </c>
      <c r="J33" s="39">
        <v>1768.933847991294</v>
      </c>
      <c r="K33" s="41">
        <v>6.1462797893310217</v>
      </c>
      <c r="L33" s="41"/>
      <c r="M33" s="41"/>
      <c r="N33" s="38"/>
      <c r="O33" s="38"/>
      <c r="P33" s="38"/>
      <c r="Q33" s="38"/>
      <c r="R33" s="38"/>
      <c r="S33" s="41"/>
      <c r="T33" s="38"/>
      <c r="U33" s="39"/>
      <c r="V33" s="39"/>
      <c r="W33" s="38"/>
      <c r="AA33" s="40"/>
      <c r="AB33" s="39"/>
      <c r="AC33" s="38"/>
      <c r="AD33" s="38"/>
      <c r="AE33" s="38"/>
      <c r="AF33" s="38"/>
      <c r="AG33" s="38"/>
      <c r="AH33" s="38"/>
      <c r="AI33" s="38"/>
      <c r="AJ33" s="38"/>
      <c r="AK33" s="38"/>
      <c r="AL33" s="38"/>
      <c r="AM33" s="38"/>
      <c r="AN33" s="38"/>
      <c r="AO33" s="38"/>
      <c r="AP33" s="38"/>
      <c r="AQ33" s="38"/>
      <c r="AR33" s="38"/>
      <c r="AS33" s="38"/>
      <c r="AT33" s="38"/>
      <c r="AU33" s="38"/>
      <c r="AV33" s="38"/>
      <c r="AW33" s="38"/>
      <c r="AX33" s="38"/>
      <c r="AY33" s="38"/>
    </row>
    <row r="34" spans="1:51" ht="13.15" x14ac:dyDescent="0.4">
      <c r="A34" s="42" t="s">
        <v>77</v>
      </c>
      <c r="B34" s="80"/>
      <c r="C34" s="85"/>
      <c r="D34" s="87">
        <v>1840.75193717</v>
      </c>
      <c r="E34" s="54">
        <f t="shared" si="2"/>
        <v>6.3854879778283191</v>
      </c>
      <c r="F34" s="87">
        <v>1827.17736317</v>
      </c>
      <c r="G34" s="54">
        <f t="shared" si="3"/>
        <v>6.3831302391985645</v>
      </c>
      <c r="H34" s="87"/>
      <c r="I34" s="54"/>
      <c r="J34" s="39"/>
      <c r="K34" s="41"/>
      <c r="L34" s="41"/>
      <c r="M34" s="41"/>
      <c r="N34" s="38"/>
      <c r="O34" s="38"/>
      <c r="P34" s="38"/>
      <c r="Q34" s="38"/>
      <c r="R34" s="38"/>
      <c r="S34" s="41"/>
      <c r="T34" s="38"/>
      <c r="U34" s="39"/>
      <c r="V34" s="39"/>
      <c r="W34" s="38"/>
      <c r="AA34" s="40"/>
      <c r="AB34" s="39"/>
      <c r="AC34" s="38"/>
      <c r="AD34" s="38"/>
      <c r="AE34" s="38"/>
      <c r="AF34" s="38"/>
      <c r="AG34" s="38"/>
      <c r="AH34" s="38"/>
      <c r="AI34" s="38"/>
      <c r="AJ34" s="38"/>
      <c r="AK34" s="38"/>
      <c r="AL34" s="38"/>
      <c r="AM34" s="38"/>
      <c r="AN34" s="38"/>
      <c r="AO34" s="38"/>
      <c r="AP34" s="38"/>
      <c r="AQ34" s="38"/>
      <c r="AR34" s="38"/>
      <c r="AS34" s="38"/>
      <c r="AT34" s="38"/>
      <c r="AU34" s="38"/>
      <c r="AV34" s="38"/>
      <c r="AW34" s="38"/>
      <c r="AX34" s="38"/>
      <c r="AY34" s="38"/>
    </row>
    <row r="35" spans="1:51" ht="14.25" customHeight="1" thickBot="1" x14ac:dyDescent="0.45">
      <c r="A35" s="43" t="s">
        <v>84</v>
      </c>
      <c r="B35" s="58"/>
      <c r="C35" s="101"/>
      <c r="D35" s="103">
        <v>1959.12524917</v>
      </c>
      <c r="E35" s="97">
        <f t="shared" si="2"/>
        <v>6.4307041926566555</v>
      </c>
      <c r="F35" s="100"/>
      <c r="G35" s="97"/>
      <c r="H35" s="82"/>
      <c r="I35" s="82"/>
      <c r="J35" s="82"/>
      <c r="K35" s="82"/>
      <c r="L35" s="58"/>
      <c r="M35" s="82"/>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row>
    <row r="36" spans="1:51" ht="13.15" x14ac:dyDescent="0.4">
      <c r="B36" s="13" t="s">
        <v>44</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13"/>
      <c r="AK36" s="27"/>
      <c r="AL36" s="13"/>
      <c r="AM36" s="27"/>
      <c r="AN36" s="13"/>
      <c r="AO36" s="27"/>
      <c r="AP36" s="13"/>
      <c r="AQ36" s="27"/>
      <c r="AR36" s="13"/>
      <c r="AS36" s="27"/>
      <c r="AT36" s="13"/>
      <c r="AU36" s="27"/>
      <c r="AV36" s="13"/>
      <c r="AW36" s="27"/>
      <c r="AX36" s="13"/>
      <c r="AY36" s="27"/>
    </row>
    <row r="37" spans="1:51" ht="13.15" x14ac:dyDescent="0.4">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4"/>
      <c r="AK37" s="45"/>
      <c r="AL37" s="44"/>
      <c r="AM37" s="45"/>
      <c r="AN37" s="44"/>
      <c r="AO37" s="45"/>
      <c r="AP37" s="44"/>
      <c r="AQ37" s="45"/>
      <c r="AR37" s="44"/>
      <c r="AS37" s="45"/>
      <c r="AT37" s="44"/>
      <c r="AU37" s="45"/>
      <c r="AV37" s="44"/>
      <c r="AW37" s="45"/>
      <c r="AX37" s="44"/>
      <c r="AY37" s="45"/>
    </row>
    <row r="38" spans="1:51" ht="13.15" x14ac:dyDescent="0.4">
      <c r="B38" s="46"/>
      <c r="AJ38" s="32"/>
      <c r="AL38" s="32"/>
      <c r="AN38" s="32"/>
      <c r="AP38" s="32"/>
      <c r="AR38" s="32"/>
      <c r="AT38" s="32"/>
      <c r="AV38" s="32"/>
      <c r="AX38" s="32"/>
    </row>
    <row r="39" spans="1:51" ht="13.15" x14ac:dyDescent="0.4">
      <c r="B39" s="35"/>
      <c r="AJ39" s="32"/>
      <c r="AL39" s="32"/>
      <c r="AN39" s="32"/>
      <c r="AP39" s="32"/>
      <c r="AR39" s="32"/>
      <c r="AT39" s="32"/>
      <c r="AV39" s="32"/>
      <c r="AX39" s="32"/>
    </row>
    <row r="40" spans="1:51" ht="13.15" x14ac:dyDescent="0.4">
      <c r="B40" s="28"/>
      <c r="AJ40" s="32"/>
      <c r="AL40" s="32"/>
      <c r="AN40" s="32"/>
      <c r="AP40" s="32"/>
      <c r="AR40" s="32"/>
      <c r="AT40" s="32"/>
      <c r="AV40" s="32"/>
      <c r="AX40" s="32"/>
    </row>
    <row r="41" spans="1:51" ht="13.15" x14ac:dyDescent="0.4">
      <c r="B41" s="28"/>
      <c r="AJ41" s="32"/>
      <c r="AL41" s="32"/>
      <c r="AN41" s="32"/>
      <c r="AP41" s="32"/>
      <c r="AR41" s="32"/>
      <c r="AT41" s="32"/>
      <c r="AV41" s="32"/>
      <c r="AX41" s="32"/>
    </row>
    <row r="42" spans="1:51" ht="13.15" x14ac:dyDescent="0.4">
      <c r="B42" s="29"/>
      <c r="C42" s="32"/>
      <c r="D42" s="32"/>
      <c r="E42" s="32"/>
      <c r="J42" s="32"/>
      <c r="K42" s="32"/>
      <c r="L42" s="32"/>
      <c r="M42" s="32"/>
      <c r="N42" s="32"/>
      <c r="O42" s="32"/>
      <c r="P42" s="32"/>
      <c r="Q42" s="32"/>
      <c r="AJ42" s="32"/>
      <c r="AL42" s="32"/>
      <c r="AN42" s="32"/>
      <c r="AP42" s="32"/>
      <c r="AR42" s="32"/>
      <c r="AT42" s="32"/>
      <c r="AV42" s="32"/>
      <c r="AX42" s="32"/>
    </row>
    <row r="43" spans="1:51" ht="13.15" x14ac:dyDescent="0.4">
      <c r="B43" s="29"/>
      <c r="C43" s="32"/>
      <c r="D43" s="32"/>
      <c r="E43" s="32"/>
      <c r="F43" s="32"/>
      <c r="G43" s="32"/>
      <c r="H43" s="32"/>
      <c r="I43" s="32"/>
      <c r="J43" s="32"/>
      <c r="K43" s="32"/>
      <c r="L43" s="32"/>
      <c r="M43" s="32"/>
      <c r="N43" s="32"/>
      <c r="O43" s="32"/>
      <c r="P43" s="32"/>
      <c r="Q43" s="32"/>
      <c r="R43" s="32"/>
      <c r="S43" s="32"/>
      <c r="AJ43" s="32"/>
      <c r="AL43" s="32"/>
      <c r="AN43" s="32"/>
      <c r="AP43" s="32"/>
      <c r="AR43" s="32"/>
      <c r="AT43" s="32"/>
      <c r="AV43" s="32"/>
      <c r="AX43" s="32"/>
    </row>
    <row r="44" spans="1:51" ht="13.15" x14ac:dyDescent="0.4">
      <c r="B44" s="29"/>
      <c r="C44" s="32"/>
      <c r="D44" s="32"/>
      <c r="E44" s="32"/>
      <c r="F44" s="32"/>
      <c r="G44" s="32"/>
      <c r="H44" s="32"/>
      <c r="I44" s="32"/>
      <c r="J44" s="32"/>
      <c r="K44" s="32"/>
      <c r="L44" s="32"/>
      <c r="M44" s="32"/>
      <c r="N44" s="32"/>
      <c r="O44" s="32"/>
      <c r="P44" s="32"/>
      <c r="Q44" s="32"/>
      <c r="R44" s="32"/>
      <c r="S44" s="32"/>
      <c r="AJ44" s="32"/>
      <c r="AL44" s="32"/>
      <c r="AN44" s="32"/>
      <c r="AP44" s="32"/>
      <c r="AR44" s="32"/>
      <c r="AT44" s="32"/>
      <c r="AV44" s="32"/>
      <c r="AX44" s="32"/>
    </row>
    <row r="45" spans="1:51" ht="13.15" x14ac:dyDescent="0.4">
      <c r="B45" s="29"/>
      <c r="C45" s="32"/>
      <c r="D45" s="32"/>
      <c r="E45" s="32"/>
      <c r="F45" s="32"/>
      <c r="G45" s="32"/>
      <c r="H45" s="32"/>
      <c r="I45" s="32"/>
      <c r="J45" s="32"/>
      <c r="K45" s="32"/>
      <c r="L45" s="32"/>
      <c r="M45" s="32"/>
      <c r="N45" s="32"/>
      <c r="O45" s="32"/>
      <c r="P45" s="32"/>
      <c r="Q45" s="32"/>
      <c r="R45" s="32"/>
      <c r="S45" s="32"/>
      <c r="AJ45" s="32"/>
      <c r="AL45" s="32"/>
      <c r="AN45" s="32"/>
      <c r="AP45" s="32"/>
      <c r="AR45" s="32"/>
      <c r="AT45" s="32"/>
      <c r="AV45" s="32"/>
      <c r="AX45" s="32"/>
    </row>
    <row r="46" spans="1:51" ht="13.15" x14ac:dyDescent="0.4">
      <c r="B46" s="29"/>
      <c r="C46" s="32"/>
      <c r="D46" s="32"/>
      <c r="E46" s="32"/>
      <c r="F46" s="32"/>
      <c r="G46" s="32"/>
      <c r="H46" s="32"/>
      <c r="I46" s="32"/>
      <c r="J46" s="32"/>
      <c r="K46" s="32"/>
      <c r="L46" s="32"/>
      <c r="M46" s="32"/>
      <c r="N46" s="32"/>
      <c r="O46" s="32"/>
      <c r="P46" s="32"/>
      <c r="Q46" s="32"/>
      <c r="R46" s="32"/>
      <c r="S46" s="32"/>
      <c r="AJ46" s="32"/>
      <c r="AL46" s="32"/>
      <c r="AN46" s="32"/>
      <c r="AP46" s="32"/>
      <c r="AR46" s="32"/>
      <c r="AT46" s="32"/>
      <c r="AV46" s="32"/>
      <c r="AX46" s="32"/>
    </row>
    <row r="47" spans="1:51" ht="13.15" x14ac:dyDescent="0.4">
      <c r="B47" s="29"/>
      <c r="C47" s="32"/>
      <c r="D47" s="32"/>
      <c r="E47" s="32"/>
      <c r="F47" s="32"/>
      <c r="G47" s="32"/>
      <c r="H47" s="32"/>
      <c r="I47" s="32"/>
      <c r="J47" s="32"/>
      <c r="K47" s="32"/>
      <c r="L47" s="32"/>
      <c r="M47" s="32"/>
      <c r="N47" s="32"/>
      <c r="O47" s="32"/>
      <c r="P47" s="32"/>
      <c r="Q47" s="32"/>
      <c r="R47" s="32"/>
      <c r="S47" s="32"/>
      <c r="AJ47" s="32"/>
      <c r="AL47" s="32"/>
      <c r="AN47" s="32"/>
      <c r="AP47" s="32"/>
      <c r="AR47" s="32"/>
      <c r="AT47" s="32"/>
      <c r="AV47" s="32"/>
      <c r="AX47" s="32"/>
    </row>
    <row r="48" spans="1:51" ht="13.15" hidden="1" x14ac:dyDescent="0.4">
      <c r="B48" s="29"/>
      <c r="C48" s="32"/>
      <c r="D48" s="32"/>
      <c r="E48" s="32"/>
      <c r="F48" s="32"/>
      <c r="G48" s="32"/>
      <c r="H48" s="32"/>
      <c r="I48" s="32"/>
      <c r="J48" s="32"/>
      <c r="K48" s="32"/>
      <c r="L48" s="32"/>
      <c r="M48" s="32"/>
      <c r="N48" s="32"/>
      <c r="O48" s="32"/>
      <c r="P48" s="32"/>
      <c r="Q48" s="32"/>
      <c r="R48" s="32"/>
      <c r="S48" s="32"/>
      <c r="AJ48" s="32"/>
      <c r="AL48" s="32"/>
      <c r="AN48" s="32"/>
      <c r="AP48" s="32"/>
      <c r="AR48" s="32"/>
      <c r="AT48" s="32"/>
      <c r="AV48" s="32"/>
      <c r="AX48" s="32"/>
    </row>
    <row r="49" spans="2:50" ht="13.15" hidden="1" x14ac:dyDescent="0.4">
      <c r="B49" s="29"/>
      <c r="C49" s="32"/>
      <c r="D49" s="32"/>
      <c r="E49" s="32"/>
      <c r="F49" s="32"/>
      <c r="G49" s="32"/>
      <c r="H49" s="32"/>
      <c r="I49" s="32"/>
      <c r="J49" s="32"/>
      <c r="K49" s="32"/>
      <c r="L49" s="32"/>
      <c r="M49" s="32"/>
      <c r="N49" s="32"/>
      <c r="O49" s="32"/>
      <c r="P49" s="32"/>
      <c r="Q49" s="32"/>
      <c r="R49" s="32"/>
      <c r="S49" s="32"/>
      <c r="AJ49" s="32"/>
      <c r="AL49" s="32"/>
      <c r="AN49" s="32"/>
      <c r="AP49" s="32"/>
      <c r="AR49" s="32"/>
      <c r="AT49" s="32"/>
      <c r="AV49" s="32"/>
      <c r="AX49" s="32"/>
    </row>
    <row r="50" spans="2:50" ht="13.15" hidden="1" x14ac:dyDescent="0.4">
      <c r="B50" s="29"/>
      <c r="C50" s="32"/>
      <c r="D50" s="32"/>
      <c r="E50" s="32"/>
      <c r="F50" s="32"/>
      <c r="G50" s="32"/>
      <c r="H50" s="32"/>
      <c r="I50" s="32"/>
      <c r="J50" s="32"/>
      <c r="K50" s="32"/>
      <c r="L50" s="32"/>
      <c r="M50" s="32"/>
      <c r="N50" s="32"/>
      <c r="O50" s="32"/>
      <c r="P50" s="32"/>
      <c r="Q50" s="32"/>
      <c r="R50" s="32"/>
      <c r="S50" s="32"/>
      <c r="AJ50" s="32"/>
      <c r="AL50" s="32"/>
      <c r="AN50" s="32"/>
      <c r="AP50" s="32"/>
      <c r="AR50" s="32"/>
      <c r="AT50" s="32"/>
      <c r="AV50" s="32"/>
      <c r="AX50" s="32"/>
    </row>
    <row r="51" spans="2:50" ht="13.15" hidden="1" x14ac:dyDescent="0.4">
      <c r="B51" s="29"/>
      <c r="C51" s="32"/>
      <c r="D51" s="32"/>
      <c r="E51" s="32"/>
      <c r="F51" s="32"/>
      <c r="G51" s="32"/>
      <c r="H51" s="32"/>
      <c r="I51" s="32"/>
      <c r="J51" s="32"/>
      <c r="K51" s="32"/>
      <c r="L51" s="32"/>
      <c r="M51" s="32"/>
      <c r="N51" s="32"/>
      <c r="O51" s="32"/>
      <c r="P51" s="32"/>
      <c r="Q51" s="32"/>
      <c r="R51" s="32"/>
      <c r="S51" s="32"/>
      <c r="AJ51" s="32"/>
      <c r="AL51" s="32"/>
      <c r="AN51" s="32"/>
      <c r="AP51" s="32"/>
      <c r="AR51" s="32"/>
      <c r="AT51" s="32"/>
      <c r="AV51" s="32"/>
      <c r="AX51" s="32"/>
    </row>
    <row r="52" spans="2:50" ht="13.15" hidden="1" x14ac:dyDescent="0.4">
      <c r="C52" s="32"/>
      <c r="D52" s="32"/>
      <c r="E52" s="32"/>
      <c r="F52" s="32"/>
      <c r="G52" s="32"/>
      <c r="H52" s="32"/>
      <c r="I52" s="32"/>
      <c r="J52" s="32"/>
      <c r="K52" s="32"/>
      <c r="L52" s="32"/>
      <c r="M52" s="32"/>
      <c r="N52" s="32"/>
      <c r="O52" s="32"/>
      <c r="P52" s="32"/>
      <c r="Q52" s="32"/>
      <c r="R52" s="32"/>
      <c r="S52" s="32"/>
      <c r="AJ52" s="32"/>
      <c r="AL52" s="32"/>
      <c r="AN52" s="32"/>
      <c r="AP52" s="32"/>
      <c r="AR52" s="32"/>
      <c r="AT52" s="32"/>
      <c r="AV52" s="32"/>
      <c r="AX52" s="32"/>
    </row>
    <row r="53" spans="2:50" ht="13.15" hidden="1" x14ac:dyDescent="0.4">
      <c r="C53" s="32"/>
      <c r="D53" s="32"/>
      <c r="E53" s="32"/>
      <c r="F53" s="32"/>
      <c r="G53" s="32"/>
      <c r="H53" s="32"/>
      <c r="I53" s="32"/>
      <c r="J53" s="32"/>
      <c r="K53" s="32"/>
      <c r="L53" s="32"/>
      <c r="M53" s="32"/>
      <c r="N53" s="32"/>
      <c r="O53" s="32"/>
      <c r="P53" s="32"/>
      <c r="Q53" s="32"/>
      <c r="R53" s="32"/>
      <c r="S53" s="32"/>
      <c r="AJ53" s="32"/>
      <c r="AL53" s="32"/>
      <c r="AN53" s="32"/>
      <c r="AP53" s="32"/>
      <c r="AR53" s="32"/>
      <c r="AT53" s="32"/>
      <c r="AV53" s="32"/>
      <c r="AX53" s="32"/>
    </row>
    <row r="54" spans="2:50" ht="13.15" hidden="1" x14ac:dyDescent="0.4">
      <c r="C54" s="32"/>
      <c r="D54" s="32"/>
      <c r="E54" s="32"/>
      <c r="F54" s="32"/>
      <c r="G54" s="32"/>
      <c r="H54" s="32"/>
      <c r="I54" s="32"/>
      <c r="J54" s="32"/>
      <c r="K54" s="32"/>
      <c r="L54" s="32"/>
      <c r="M54" s="32"/>
      <c r="N54" s="32"/>
      <c r="O54" s="32"/>
      <c r="P54" s="32"/>
      <c r="Q54" s="32"/>
      <c r="R54" s="32"/>
      <c r="S54" s="32"/>
      <c r="AJ54" s="32"/>
      <c r="AL54" s="32"/>
      <c r="AN54" s="32"/>
      <c r="AP54" s="32"/>
      <c r="AR54" s="32"/>
      <c r="AT54" s="32"/>
      <c r="AV54" s="32"/>
      <c r="AX54" s="32"/>
    </row>
    <row r="55" spans="2:50" ht="13.15" hidden="1" x14ac:dyDescent="0.4">
      <c r="C55" s="32"/>
      <c r="D55" s="32"/>
      <c r="E55" s="32"/>
      <c r="F55" s="32"/>
      <c r="G55" s="32"/>
      <c r="H55" s="32"/>
      <c r="I55" s="32"/>
      <c r="J55" s="32"/>
      <c r="K55" s="32"/>
      <c r="L55" s="32"/>
      <c r="M55" s="32"/>
      <c r="N55" s="32"/>
      <c r="O55" s="32"/>
      <c r="P55" s="32"/>
      <c r="Q55" s="32"/>
      <c r="R55" s="32"/>
      <c r="S55" s="32"/>
      <c r="AJ55" s="32"/>
      <c r="AL55" s="32"/>
      <c r="AN55" s="32"/>
      <c r="AP55" s="32"/>
      <c r="AR55" s="32"/>
      <c r="AT55" s="32"/>
      <c r="AV55" s="32"/>
      <c r="AX55" s="32"/>
    </row>
    <row r="56" spans="2:50" ht="13.15" hidden="1" x14ac:dyDescent="0.4">
      <c r="C56" s="32"/>
      <c r="D56" s="32"/>
      <c r="E56" s="32"/>
      <c r="F56" s="32"/>
      <c r="G56" s="32"/>
      <c r="H56" s="32"/>
      <c r="I56" s="32"/>
      <c r="J56" s="32"/>
      <c r="K56" s="32"/>
      <c r="L56" s="32"/>
      <c r="M56" s="32"/>
      <c r="N56" s="32"/>
      <c r="O56" s="32"/>
      <c r="P56" s="32"/>
      <c r="Q56" s="32"/>
      <c r="R56" s="32"/>
      <c r="S56" s="32"/>
      <c r="AJ56" s="32"/>
      <c r="AL56" s="32"/>
      <c r="AN56" s="32"/>
      <c r="AP56" s="32"/>
      <c r="AR56" s="32"/>
      <c r="AT56" s="32"/>
      <c r="AV56" s="32"/>
      <c r="AX56" s="32"/>
    </row>
    <row r="57" spans="2:50" ht="13.15" hidden="1" x14ac:dyDescent="0.4">
      <c r="C57" s="32"/>
      <c r="D57" s="32"/>
      <c r="E57" s="32"/>
      <c r="F57" s="32"/>
      <c r="G57" s="32"/>
      <c r="H57" s="32"/>
      <c r="I57" s="32"/>
      <c r="J57" s="32"/>
      <c r="K57" s="32"/>
      <c r="L57" s="32"/>
      <c r="M57" s="32"/>
      <c r="N57" s="32"/>
      <c r="O57" s="32"/>
      <c r="R57" s="32"/>
      <c r="S57" s="32"/>
      <c r="AJ57" s="32"/>
      <c r="AL57" s="32"/>
      <c r="AN57" s="32"/>
      <c r="AP57" s="32"/>
      <c r="AR57" s="32"/>
      <c r="AT57" s="32"/>
      <c r="AV57" s="32"/>
      <c r="AX57" s="32"/>
    </row>
    <row r="58" spans="2:50" ht="13.15" hidden="1" x14ac:dyDescent="0.4">
      <c r="C58" s="32"/>
      <c r="D58" s="32"/>
      <c r="E58" s="32"/>
      <c r="J58" s="32"/>
      <c r="K58" s="32"/>
      <c r="L58" s="32"/>
      <c r="M58" s="32"/>
      <c r="N58" s="32"/>
      <c r="O58" s="32"/>
      <c r="AJ58" s="32"/>
      <c r="AL58" s="32"/>
      <c r="AN58" s="32"/>
      <c r="AP58" s="32"/>
      <c r="AR58" s="32"/>
      <c r="AT58" s="32"/>
      <c r="AV58" s="32"/>
      <c r="AX58" s="32"/>
    </row>
    <row r="59" spans="2:50" ht="13.15" hidden="1" x14ac:dyDescent="0.4">
      <c r="C59" s="32"/>
      <c r="D59" s="32"/>
      <c r="E59" s="32"/>
      <c r="J59" s="32"/>
      <c r="K59" s="32"/>
      <c r="L59" s="32"/>
      <c r="M59" s="32"/>
      <c r="N59" s="32"/>
      <c r="O59" s="32"/>
      <c r="AJ59" s="32"/>
      <c r="AL59" s="32"/>
      <c r="AN59" s="32"/>
      <c r="AP59" s="32"/>
      <c r="AR59" s="32"/>
      <c r="AT59" s="32"/>
      <c r="AV59" s="32"/>
      <c r="AX59" s="32"/>
    </row>
    <row r="60" spans="2:50" ht="13.15" hidden="1" x14ac:dyDescent="0.4">
      <c r="C60" s="32"/>
      <c r="D60" s="32"/>
      <c r="E60" s="32"/>
      <c r="J60" s="32"/>
      <c r="K60" s="32"/>
      <c r="L60" s="32"/>
      <c r="M60" s="32"/>
      <c r="N60" s="32"/>
      <c r="O60" s="32"/>
      <c r="AJ60" s="32"/>
      <c r="AL60" s="32"/>
      <c r="AN60" s="32"/>
      <c r="AP60" s="32"/>
      <c r="AR60" s="32"/>
      <c r="AT60" s="32"/>
      <c r="AV60" s="32"/>
      <c r="AX60" s="32"/>
    </row>
    <row r="61" spans="2:50" ht="13.15" hidden="1" x14ac:dyDescent="0.4">
      <c r="C61" s="32"/>
      <c r="D61" s="32"/>
      <c r="E61" s="32"/>
      <c r="J61" s="32"/>
      <c r="K61" s="32"/>
      <c r="L61" s="32"/>
      <c r="M61" s="32"/>
      <c r="N61" s="32"/>
      <c r="O61" s="32"/>
      <c r="AJ61" s="32"/>
      <c r="AL61" s="32"/>
      <c r="AN61" s="32"/>
      <c r="AP61" s="32"/>
      <c r="AR61" s="32"/>
      <c r="AT61" s="32"/>
      <c r="AV61" s="32"/>
      <c r="AX61" s="32"/>
    </row>
    <row r="62" spans="2:50" ht="13.15" hidden="1" x14ac:dyDescent="0.4">
      <c r="C62" s="32"/>
      <c r="D62" s="32"/>
      <c r="E62" s="32"/>
      <c r="J62" s="32"/>
      <c r="K62" s="32"/>
      <c r="L62" s="32"/>
      <c r="M62" s="32"/>
      <c r="N62" s="32"/>
      <c r="O62" s="32"/>
      <c r="AJ62" s="32"/>
      <c r="AL62" s="32"/>
      <c r="AN62" s="32"/>
      <c r="AP62" s="32"/>
      <c r="AR62" s="32"/>
      <c r="AT62" s="32"/>
      <c r="AV62" s="32"/>
      <c r="AX62" s="32"/>
    </row>
    <row r="63" spans="2:50" ht="13.15" hidden="1" x14ac:dyDescent="0.4">
      <c r="C63" s="32"/>
      <c r="D63" s="32"/>
      <c r="E63" s="32"/>
      <c r="J63" s="32"/>
      <c r="K63" s="32"/>
      <c r="L63" s="32"/>
      <c r="M63" s="32"/>
      <c r="N63" s="32"/>
      <c r="O63" s="32"/>
      <c r="AJ63" s="32"/>
      <c r="AL63" s="32"/>
      <c r="AN63" s="32"/>
      <c r="AP63" s="32"/>
      <c r="AR63" s="32"/>
      <c r="AT63" s="32"/>
      <c r="AV63" s="32"/>
      <c r="AX63" s="32"/>
    </row>
    <row r="64" spans="2:50" ht="13.15" hidden="1" x14ac:dyDescent="0.4">
      <c r="B64" s="32"/>
      <c r="C64" s="32"/>
      <c r="D64" s="32"/>
      <c r="E64" s="32"/>
      <c r="J64" s="32"/>
      <c r="K64" s="32"/>
      <c r="L64" s="32"/>
      <c r="M64" s="32"/>
      <c r="N64" s="32"/>
      <c r="O64" s="32"/>
      <c r="AJ64" s="32"/>
      <c r="AL64" s="32"/>
      <c r="AN64" s="32"/>
      <c r="AP64" s="32"/>
      <c r="AR64" s="32"/>
      <c r="AT64" s="32"/>
      <c r="AV64" s="32"/>
      <c r="AX64" s="32"/>
    </row>
    <row r="65" ht="13.15" hidden="1" x14ac:dyDescent="0.4"/>
  </sheetData>
  <pageMargins left="0.7" right="0.7" top="0.75" bottom="0.75" header="0.3" footer="0.3"/>
  <pageSetup paperSize="9" scale="31" fitToHeight="0"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B65"/>
  <sheetViews>
    <sheetView showGridLines="0" workbookViewId="0">
      <pane xSplit="1" ySplit="6" topLeftCell="B22" activePane="bottomRight" state="frozen"/>
      <selection activeCell="B7" sqref="B7:F33"/>
      <selection pane="topRight" activeCell="B7" sqref="B7:F33"/>
      <selection pane="bottomLeft" activeCell="B7" sqref="B7:F33"/>
      <selection pane="bottomRight" activeCell="D35" sqref="D35"/>
    </sheetView>
  </sheetViews>
  <sheetFormatPr defaultColWidth="0" defaultRowHeight="0" customHeight="1" zeroHeight="1" x14ac:dyDescent="0.4"/>
  <cols>
    <col min="1" max="1" width="7.59765625" style="32" bestFit="1" customWidth="1"/>
    <col min="2" max="2" width="12.86328125" style="47" customWidth="1"/>
    <col min="3" max="3" width="7.3984375" style="34" customWidth="1"/>
    <col min="4" max="5" width="11.59765625" style="34" customWidth="1"/>
    <col min="6" max="6" width="14.59765625" style="34" customWidth="1"/>
    <col min="7" max="7" width="11.86328125" style="34" customWidth="1"/>
    <col min="8" max="8" width="12.59765625" style="34" customWidth="1"/>
    <col min="9" max="9" width="7.3984375" style="34" customWidth="1"/>
    <col min="10" max="10" width="12.3984375" style="34" bestFit="1" customWidth="1"/>
    <col min="11" max="11" width="7.3984375" style="34" customWidth="1"/>
    <col min="12" max="12" width="12.59765625" style="34" bestFit="1" customWidth="1"/>
    <col min="13" max="13" width="7.3984375" style="34" customWidth="1"/>
    <col min="14" max="14" width="12.3984375" style="34" bestFit="1" customWidth="1"/>
    <col min="15" max="15" width="7.3984375" style="34" customWidth="1"/>
    <col min="16" max="16" width="13" style="34" customWidth="1"/>
    <col min="17" max="17" width="7.3984375" style="34" customWidth="1"/>
    <col min="18" max="18" width="12.59765625" style="34" customWidth="1"/>
    <col min="19" max="19" width="7.3984375" style="34" customWidth="1"/>
    <col min="20" max="20" width="12.59765625" style="32" customWidth="1"/>
    <col min="21" max="21" width="5.3984375" style="32" customWidth="1"/>
    <col min="22" max="22" width="12.3984375" style="32" bestFit="1" customWidth="1"/>
    <col min="23" max="23" width="5.3984375" style="32" customWidth="1"/>
    <col min="24" max="24" width="12.1328125" style="32" bestFit="1" customWidth="1"/>
    <col min="25" max="25" width="5.3984375" style="32" customWidth="1"/>
    <col min="26" max="26" width="7.59765625" style="32" bestFit="1" customWidth="1"/>
    <col min="27" max="27" width="5.3984375" style="32" customWidth="1"/>
    <col min="28" max="28" width="12.86328125" style="32" customWidth="1"/>
    <col min="29" max="29" width="5.3984375" style="32" customWidth="1"/>
    <col min="30" max="30" width="12.86328125" style="32" customWidth="1"/>
    <col min="31" max="31" width="5.3984375" style="32" customWidth="1"/>
    <col min="32" max="32" width="12.86328125" style="32" customWidth="1"/>
    <col min="33" max="33" width="5.3984375" style="32" customWidth="1"/>
    <col min="34" max="34" width="12.86328125" style="32" customWidth="1"/>
    <col min="35" max="35" width="5.3984375" style="32" customWidth="1"/>
    <col min="36" max="36" width="12.86328125" style="47" customWidth="1"/>
    <col min="37" max="37" width="5.3984375" style="32" customWidth="1"/>
    <col min="38" max="38" width="12.86328125" style="47" customWidth="1"/>
    <col min="39" max="39" width="5.3984375" style="32" customWidth="1"/>
    <col min="40" max="40" width="12.86328125" style="47" customWidth="1"/>
    <col min="41" max="41" width="5.3984375" style="32" customWidth="1"/>
    <col min="42" max="42" width="12.86328125" style="47" customWidth="1"/>
    <col min="43" max="43" width="5.3984375" style="32" customWidth="1"/>
    <col min="44" max="44" width="12.86328125" style="47" customWidth="1"/>
    <col min="45" max="45" width="5.3984375" style="32" customWidth="1"/>
    <col min="46" max="46" width="12.86328125" style="47" customWidth="1"/>
    <col min="47" max="47" width="5.3984375" style="32" customWidth="1"/>
    <col min="48" max="48" width="12.86328125" style="47" customWidth="1"/>
    <col min="49" max="49" width="5.3984375" style="32" customWidth="1"/>
    <col min="50" max="50" width="12.86328125" style="47" customWidth="1"/>
    <col min="51" max="51" width="5.3984375" style="32" customWidth="1"/>
    <col min="52" max="52" width="2.1328125" style="32" customWidth="1"/>
    <col min="53" max="54" width="0" style="32" hidden="1" customWidth="1"/>
    <col min="55" max="16384" width="9.1328125" style="32" hidden="1"/>
  </cols>
  <sheetData>
    <row r="1" spans="1:51" ht="13.15" x14ac:dyDescent="0.4">
      <c r="B1" s="33" t="s">
        <v>15</v>
      </c>
      <c r="AJ1" s="32"/>
      <c r="AL1" s="32"/>
      <c r="AN1" s="32"/>
      <c r="AP1" s="32"/>
      <c r="AR1" s="32"/>
      <c r="AT1" s="32"/>
      <c r="AV1" s="32"/>
      <c r="AX1" s="32"/>
    </row>
    <row r="2" spans="1:51" ht="13.15" x14ac:dyDescent="0.4">
      <c r="B2" s="15" t="str">
        <f>Overview!B2</f>
        <v>Budget 2021-22</v>
      </c>
      <c r="AJ2" s="32"/>
      <c r="AL2" s="32"/>
      <c r="AN2" s="32"/>
      <c r="AP2" s="32"/>
      <c r="AR2" s="32"/>
      <c r="AT2" s="32"/>
      <c r="AV2" s="32"/>
      <c r="AX2" s="32"/>
    </row>
    <row r="3" spans="1:51" ht="13.15" x14ac:dyDescent="0.4">
      <c r="B3" s="35"/>
      <c r="AJ3" s="32"/>
      <c r="AL3" s="32"/>
      <c r="AN3" s="32"/>
      <c r="AP3" s="32"/>
      <c r="AR3" s="32"/>
      <c r="AT3" s="32"/>
      <c r="AV3" s="32"/>
      <c r="AX3" s="32"/>
    </row>
    <row r="4" spans="1:51" ht="13.15" x14ac:dyDescent="0.4">
      <c r="A4" s="16"/>
      <c r="B4" s="17" t="s">
        <v>46</v>
      </c>
      <c r="C4" s="66"/>
      <c r="D4" s="20" t="s">
        <v>47</v>
      </c>
      <c r="E4" s="20"/>
      <c r="F4" s="75"/>
      <c r="G4" s="75"/>
      <c r="H4" s="75"/>
      <c r="I4" s="73"/>
      <c r="J4" s="75"/>
      <c r="K4" s="20"/>
      <c r="L4" s="75"/>
      <c r="M4" s="73"/>
      <c r="N4" s="73"/>
      <c r="O4" s="73"/>
      <c r="P4" s="73"/>
      <c r="Q4" s="73"/>
      <c r="R4" s="75"/>
      <c r="S4" s="73"/>
      <c r="T4" s="20"/>
      <c r="U4" s="69"/>
      <c r="V4" s="20"/>
      <c r="W4" s="20"/>
      <c r="X4" s="20"/>
      <c r="Y4" s="20"/>
      <c r="Z4" s="20"/>
      <c r="AA4" s="20"/>
      <c r="AB4" s="20"/>
      <c r="AC4" s="20"/>
      <c r="AD4" s="20"/>
      <c r="AE4" s="20"/>
      <c r="AF4" s="20"/>
      <c r="AG4" s="20"/>
      <c r="AH4" s="20"/>
      <c r="AI4" s="20"/>
      <c r="AJ4" s="16"/>
      <c r="AK4" s="20"/>
      <c r="AL4" s="16"/>
      <c r="AM4" s="20"/>
      <c r="AN4" s="16"/>
      <c r="AO4" s="20"/>
      <c r="AP4" s="16"/>
      <c r="AQ4" s="20"/>
      <c r="AR4" s="16"/>
      <c r="AS4" s="20"/>
      <c r="AT4" s="16"/>
      <c r="AU4" s="20"/>
      <c r="AV4" s="16"/>
      <c r="AW4" s="20"/>
      <c r="AX4" s="16"/>
      <c r="AY4" s="20"/>
    </row>
    <row r="5" spans="1:51" s="36" customFormat="1" ht="26.25" x14ac:dyDescent="0.4">
      <c r="A5" s="21"/>
      <c r="B5" s="22" t="s">
        <v>48</v>
      </c>
      <c r="C5" s="67" t="s">
        <v>49</v>
      </c>
      <c r="D5" s="25" t="s">
        <v>83</v>
      </c>
      <c r="E5" s="25"/>
      <c r="F5" s="74" t="s">
        <v>78</v>
      </c>
      <c r="G5" s="74"/>
      <c r="H5" s="74" t="s">
        <v>76</v>
      </c>
      <c r="I5" s="74"/>
      <c r="J5" s="25" t="s">
        <v>74</v>
      </c>
      <c r="K5" s="25"/>
      <c r="L5" s="74" t="s">
        <v>73</v>
      </c>
      <c r="M5" s="74"/>
      <c r="N5" s="74" t="s">
        <v>72</v>
      </c>
      <c r="O5" s="25"/>
      <c r="P5" s="74" t="s">
        <v>70</v>
      </c>
      <c r="Q5" s="74"/>
      <c r="R5" s="74" t="s">
        <v>68</v>
      </c>
      <c r="S5" s="74"/>
      <c r="T5" s="61" t="s">
        <v>67</v>
      </c>
      <c r="U5" s="70"/>
      <c r="V5" s="25" t="s">
        <v>63</v>
      </c>
      <c r="W5" s="25"/>
      <c r="X5" s="25" t="s">
        <v>9</v>
      </c>
      <c r="Y5" s="25"/>
      <c r="Z5" s="25" t="s">
        <v>50</v>
      </c>
      <c r="AA5" s="25"/>
      <c r="AB5" s="25" t="s">
        <v>51</v>
      </c>
      <c r="AC5" s="25"/>
      <c r="AD5" s="25" t="s">
        <v>52</v>
      </c>
      <c r="AE5" s="25"/>
      <c r="AF5" s="25" t="s">
        <v>53</v>
      </c>
      <c r="AG5" s="25"/>
      <c r="AH5" s="25" t="s">
        <v>54</v>
      </c>
      <c r="AI5" s="25"/>
      <c r="AJ5" s="26" t="s">
        <v>55</v>
      </c>
      <c r="AK5" s="25"/>
      <c r="AL5" s="26" t="s">
        <v>56</v>
      </c>
      <c r="AM5" s="25"/>
      <c r="AN5" s="26" t="s">
        <v>57</v>
      </c>
      <c r="AO5" s="25"/>
      <c r="AP5" s="26" t="s">
        <v>58</v>
      </c>
      <c r="AQ5" s="25"/>
      <c r="AR5" s="26" t="s">
        <v>59</v>
      </c>
      <c r="AS5" s="25"/>
      <c r="AT5" s="26" t="s">
        <v>60</v>
      </c>
      <c r="AU5" s="25"/>
      <c r="AV5" s="26" t="s">
        <v>61</v>
      </c>
      <c r="AW5" s="25"/>
      <c r="AX5" s="26" t="s">
        <v>62</v>
      </c>
      <c r="AY5" s="25"/>
    </row>
    <row r="6" spans="1:51" s="36" customFormat="1" ht="13.15" x14ac:dyDescent="0.4">
      <c r="A6" s="21"/>
      <c r="B6" s="22" t="s">
        <v>19</v>
      </c>
      <c r="C6" s="67" t="s">
        <v>20</v>
      </c>
      <c r="D6" s="25" t="s">
        <v>19</v>
      </c>
      <c r="E6" s="25" t="s">
        <v>20</v>
      </c>
      <c r="F6" s="74" t="s">
        <v>19</v>
      </c>
      <c r="G6" s="74" t="s">
        <v>20</v>
      </c>
      <c r="H6" s="74" t="s">
        <v>19</v>
      </c>
      <c r="I6" s="74" t="s">
        <v>20</v>
      </c>
      <c r="J6" s="25" t="s">
        <v>19</v>
      </c>
      <c r="K6" s="25" t="s">
        <v>20</v>
      </c>
      <c r="L6" s="23" t="s">
        <v>19</v>
      </c>
      <c r="M6" s="25" t="s">
        <v>20</v>
      </c>
      <c r="N6" s="23" t="s">
        <v>19</v>
      </c>
      <c r="O6" s="25" t="s">
        <v>20</v>
      </c>
      <c r="P6" s="23" t="s">
        <v>19</v>
      </c>
      <c r="Q6" s="25" t="s">
        <v>20</v>
      </c>
      <c r="R6" s="23" t="s">
        <v>19</v>
      </c>
      <c r="S6" s="25" t="s">
        <v>20</v>
      </c>
      <c r="T6" s="23" t="s">
        <v>19</v>
      </c>
      <c r="U6" s="70" t="s">
        <v>20</v>
      </c>
      <c r="V6" s="25" t="s">
        <v>19</v>
      </c>
      <c r="W6" s="25" t="s">
        <v>20</v>
      </c>
      <c r="X6" s="25" t="s">
        <v>19</v>
      </c>
      <c r="Y6" s="25" t="s">
        <v>20</v>
      </c>
      <c r="Z6" s="25" t="s">
        <v>19</v>
      </c>
      <c r="AA6" s="25" t="s">
        <v>20</v>
      </c>
      <c r="AB6" s="25" t="s">
        <v>19</v>
      </c>
      <c r="AC6" s="25" t="s">
        <v>20</v>
      </c>
      <c r="AD6" s="25" t="s">
        <v>19</v>
      </c>
      <c r="AE6" s="25" t="s">
        <v>20</v>
      </c>
      <c r="AF6" s="25" t="s">
        <v>19</v>
      </c>
      <c r="AG6" s="25" t="s">
        <v>20</v>
      </c>
      <c r="AH6" s="25" t="s">
        <v>19</v>
      </c>
      <c r="AI6" s="25" t="s">
        <v>20</v>
      </c>
      <c r="AJ6" s="26" t="s">
        <v>19</v>
      </c>
      <c r="AK6" s="25" t="s">
        <v>20</v>
      </c>
      <c r="AL6" s="26" t="s">
        <v>19</v>
      </c>
      <c r="AM6" s="25" t="s">
        <v>20</v>
      </c>
      <c r="AN6" s="26" t="s">
        <v>19</v>
      </c>
      <c r="AO6" s="25" t="s">
        <v>20</v>
      </c>
      <c r="AP6" s="26" t="s">
        <v>19</v>
      </c>
      <c r="AQ6" s="25" t="s">
        <v>20</v>
      </c>
      <c r="AR6" s="26" t="s">
        <v>19</v>
      </c>
      <c r="AS6" s="25" t="s">
        <v>20</v>
      </c>
      <c r="AT6" s="26" t="s">
        <v>19</v>
      </c>
      <c r="AU6" s="25" t="s">
        <v>20</v>
      </c>
      <c r="AV6" s="26" t="s">
        <v>19</v>
      </c>
      <c r="AW6" s="25" t="s">
        <v>20</v>
      </c>
      <c r="AX6" s="26" t="s">
        <v>19</v>
      </c>
      <c r="AY6" s="25" t="s">
        <v>20</v>
      </c>
    </row>
    <row r="7" spans="1:51" ht="13.15" x14ac:dyDescent="0.4">
      <c r="A7" s="32" t="s">
        <v>21</v>
      </c>
      <c r="B7" s="84">
        <v>764</v>
      </c>
      <c r="C7" s="85"/>
      <c r="D7" s="54"/>
      <c r="E7" s="54"/>
      <c r="F7" s="54"/>
      <c r="G7" s="54"/>
      <c r="H7" s="54"/>
      <c r="I7" s="54"/>
      <c r="J7" s="54"/>
      <c r="K7" s="41"/>
      <c r="L7" s="41"/>
      <c r="M7" s="41"/>
      <c r="N7" s="41"/>
      <c r="O7" s="41"/>
      <c r="P7" s="41"/>
      <c r="Q7" s="41"/>
      <c r="R7" s="41"/>
      <c r="S7" s="41"/>
      <c r="T7" s="38"/>
      <c r="U7" s="38"/>
      <c r="V7" s="38"/>
      <c r="W7" s="38"/>
      <c r="X7" s="38"/>
      <c r="Y7" s="38"/>
      <c r="Z7" s="38"/>
      <c r="AA7" s="38"/>
      <c r="AB7" s="38"/>
      <c r="AC7" s="38"/>
      <c r="AD7" s="38"/>
      <c r="AE7" s="38"/>
      <c r="AF7" s="38"/>
      <c r="AG7" s="38"/>
      <c r="AH7" s="38"/>
      <c r="AI7" s="38"/>
      <c r="AJ7" s="37"/>
      <c r="AK7" s="38"/>
      <c r="AL7" s="37"/>
      <c r="AM7" s="38"/>
      <c r="AN7" s="37"/>
      <c r="AO7" s="38"/>
      <c r="AP7" s="37"/>
      <c r="AQ7" s="38"/>
      <c r="AR7" s="37"/>
      <c r="AS7" s="38"/>
      <c r="AT7" s="37"/>
      <c r="AU7" s="38"/>
      <c r="AV7" s="37"/>
      <c r="AW7" s="38"/>
      <c r="AX7" s="37"/>
      <c r="AY7" s="38"/>
    </row>
    <row r="8" spans="1:51" ht="13.15" x14ac:dyDescent="0.4">
      <c r="A8" s="32" t="s">
        <v>22</v>
      </c>
      <c r="B8" s="84">
        <v>851</v>
      </c>
      <c r="C8" s="85">
        <f t="shared" ref="C8:C26" si="0">100*(B8/B7-1)</f>
        <v>11.387434554973819</v>
      </c>
      <c r="D8" s="54"/>
      <c r="E8" s="54"/>
      <c r="F8" s="54"/>
      <c r="G8" s="54"/>
      <c r="H8" s="54"/>
      <c r="I8" s="54"/>
      <c r="J8" s="54"/>
      <c r="K8" s="41"/>
      <c r="L8" s="41"/>
      <c r="M8" s="41"/>
      <c r="N8" s="41"/>
      <c r="O8" s="41"/>
      <c r="P8" s="41"/>
      <c r="Q8" s="41"/>
      <c r="R8" s="41"/>
      <c r="S8" s="41"/>
      <c r="T8" s="38"/>
      <c r="U8" s="38"/>
      <c r="V8" s="38"/>
      <c r="W8" s="38"/>
      <c r="X8" s="38"/>
      <c r="Y8" s="38"/>
      <c r="Z8" s="38"/>
      <c r="AA8" s="38"/>
      <c r="AB8" s="38"/>
      <c r="AC8" s="38"/>
      <c r="AD8" s="38"/>
      <c r="AE8" s="38"/>
      <c r="AF8" s="38"/>
      <c r="AG8" s="38"/>
      <c r="AH8" s="38"/>
      <c r="AI8" s="38"/>
      <c r="AJ8" s="37"/>
      <c r="AK8" s="38"/>
      <c r="AL8" s="37"/>
      <c r="AM8" s="38"/>
      <c r="AN8" s="37"/>
      <c r="AO8" s="38"/>
      <c r="AP8" s="37"/>
      <c r="AQ8" s="38"/>
      <c r="AR8" s="37"/>
      <c r="AS8" s="38"/>
      <c r="AT8" s="37"/>
      <c r="AU8" s="38"/>
      <c r="AV8" s="37"/>
      <c r="AW8" s="38"/>
      <c r="AX8" s="37"/>
      <c r="AY8" s="38"/>
    </row>
    <row r="9" spans="1:51" ht="13.15" x14ac:dyDescent="0.4">
      <c r="A9" s="32" t="s">
        <v>23</v>
      </c>
      <c r="B9" s="84">
        <v>895</v>
      </c>
      <c r="C9" s="85">
        <f t="shared" si="0"/>
        <v>5.1703877790834296</v>
      </c>
      <c r="D9" s="54"/>
      <c r="E9" s="54"/>
      <c r="F9" s="54"/>
      <c r="G9" s="54"/>
      <c r="H9" s="54"/>
      <c r="I9" s="54"/>
      <c r="J9" s="54"/>
      <c r="K9" s="41"/>
      <c r="L9" s="41"/>
      <c r="M9" s="41"/>
      <c r="N9" s="41"/>
      <c r="O9" s="41"/>
      <c r="P9" s="41"/>
      <c r="Q9" s="41"/>
      <c r="R9" s="41"/>
      <c r="S9" s="41"/>
      <c r="T9" s="38"/>
      <c r="U9" s="38"/>
      <c r="V9" s="38"/>
      <c r="W9" s="38"/>
      <c r="X9" s="38"/>
      <c r="Y9" s="38"/>
      <c r="Z9" s="38"/>
      <c r="AA9" s="38"/>
      <c r="AB9" s="38"/>
      <c r="AC9" s="38"/>
      <c r="AD9" s="38"/>
      <c r="AE9" s="38"/>
      <c r="AF9" s="38"/>
      <c r="AG9" s="38"/>
      <c r="AH9" s="38"/>
      <c r="AI9" s="38"/>
      <c r="AJ9" s="37"/>
      <c r="AK9" s="38"/>
      <c r="AL9" s="37"/>
      <c r="AM9" s="38"/>
      <c r="AN9" s="37"/>
      <c r="AO9" s="38"/>
      <c r="AP9" s="37"/>
      <c r="AQ9" s="38"/>
      <c r="AR9" s="37"/>
      <c r="AS9" s="38"/>
      <c r="AT9" s="37"/>
      <c r="AU9" s="38"/>
      <c r="AV9" s="37"/>
      <c r="AW9" s="38"/>
      <c r="AX9" s="37"/>
      <c r="AY9" s="38"/>
    </row>
    <row r="10" spans="1:51" ht="13.15" x14ac:dyDescent="0.4">
      <c r="A10" s="32" t="s">
        <v>24</v>
      </c>
      <c r="B10" s="84">
        <v>916.1</v>
      </c>
      <c r="C10" s="85">
        <f t="shared" si="0"/>
        <v>2.3575418994413511</v>
      </c>
      <c r="D10" s="54"/>
      <c r="E10" s="54"/>
      <c r="F10" s="54"/>
      <c r="G10" s="54"/>
      <c r="H10" s="54"/>
      <c r="I10" s="54"/>
      <c r="J10" s="54"/>
      <c r="K10" s="41"/>
      <c r="L10" s="41"/>
      <c r="M10" s="41"/>
      <c r="N10" s="41"/>
      <c r="O10" s="41"/>
      <c r="P10" s="41"/>
      <c r="Q10" s="41"/>
      <c r="R10" s="41"/>
      <c r="S10" s="41"/>
      <c r="T10" s="38"/>
      <c r="U10" s="38"/>
      <c r="V10" s="38"/>
      <c r="W10" s="38"/>
      <c r="X10" s="38"/>
      <c r="Y10" s="38"/>
      <c r="Z10" s="38"/>
      <c r="AA10" s="38"/>
      <c r="AB10" s="38"/>
      <c r="AC10" s="38"/>
      <c r="AD10" s="38"/>
      <c r="AE10" s="38"/>
      <c r="AF10" s="38"/>
      <c r="AG10" s="38"/>
      <c r="AH10" s="38"/>
      <c r="AI10" s="38"/>
      <c r="AJ10" s="37"/>
      <c r="AK10" s="38"/>
      <c r="AL10" s="37"/>
      <c r="AM10" s="38"/>
      <c r="AN10" s="37"/>
      <c r="AO10" s="38"/>
      <c r="AP10" s="37"/>
      <c r="AQ10" s="38"/>
      <c r="AR10" s="37"/>
      <c r="AS10" s="38"/>
      <c r="AT10" s="37"/>
      <c r="AU10" s="38"/>
      <c r="AV10" s="37"/>
      <c r="AW10" s="38"/>
      <c r="AX10" s="37"/>
      <c r="AY10" s="38"/>
    </row>
    <row r="11" spans="1:51" ht="13.15" x14ac:dyDescent="0.4">
      <c r="A11" s="32" t="s">
        <v>25</v>
      </c>
      <c r="B11" s="84">
        <v>967</v>
      </c>
      <c r="C11" s="85">
        <f t="shared" si="0"/>
        <v>5.5561619910490023</v>
      </c>
      <c r="D11" s="54"/>
      <c r="E11" s="54"/>
      <c r="F11" s="54"/>
      <c r="G11" s="54"/>
      <c r="H11" s="54"/>
      <c r="I11" s="54"/>
      <c r="J11" s="54"/>
      <c r="K11" s="41"/>
      <c r="L11" s="41"/>
      <c r="M11" s="41"/>
      <c r="N11" s="41"/>
      <c r="O11" s="41"/>
      <c r="P11" s="41"/>
      <c r="Q11" s="41"/>
      <c r="R11" s="41"/>
      <c r="S11" s="41"/>
      <c r="T11" s="38"/>
      <c r="U11" s="68"/>
      <c r="V11" s="38"/>
      <c r="W11" s="38"/>
      <c r="X11" s="38"/>
      <c r="Y11" s="38"/>
      <c r="Z11" s="38"/>
      <c r="AA11" s="38"/>
      <c r="AB11" s="38"/>
      <c r="AC11" s="38"/>
      <c r="AD11" s="38"/>
      <c r="AE11" s="38"/>
      <c r="AF11" s="38"/>
      <c r="AG11" s="38"/>
      <c r="AH11" s="38"/>
      <c r="AI11" s="38"/>
      <c r="AJ11" s="37"/>
      <c r="AK11" s="38"/>
      <c r="AL11" s="37"/>
      <c r="AM11" s="38"/>
      <c r="AN11" s="37"/>
      <c r="AO11" s="38"/>
      <c r="AP11" s="37"/>
      <c r="AQ11" s="38"/>
      <c r="AR11" s="37"/>
      <c r="AS11" s="38"/>
      <c r="AT11" s="37"/>
      <c r="AU11" s="38"/>
      <c r="AV11" s="37"/>
      <c r="AW11" s="38"/>
      <c r="AX11" s="37"/>
      <c r="AY11" s="38"/>
    </row>
    <row r="12" spans="1:51" ht="13.15" x14ac:dyDescent="0.4">
      <c r="A12" s="32" t="s">
        <v>26</v>
      </c>
      <c r="B12" s="84">
        <v>1040</v>
      </c>
      <c r="C12" s="85">
        <f t="shared" si="0"/>
        <v>7.5491209927611269</v>
      </c>
      <c r="D12" s="54"/>
      <c r="E12" s="54"/>
      <c r="F12" s="54"/>
      <c r="G12" s="54"/>
      <c r="H12" s="54"/>
      <c r="I12" s="54"/>
      <c r="J12" s="54"/>
      <c r="K12" s="41"/>
      <c r="L12" s="41"/>
      <c r="M12" s="41"/>
      <c r="N12" s="41"/>
      <c r="O12" s="41"/>
      <c r="P12" s="41"/>
      <c r="Q12" s="41"/>
      <c r="R12" s="41"/>
      <c r="S12" s="41"/>
      <c r="T12" s="38"/>
      <c r="U12" s="68"/>
      <c r="V12" s="38"/>
      <c r="W12" s="38"/>
      <c r="X12" s="38"/>
      <c r="Y12" s="38"/>
      <c r="Z12" s="38"/>
      <c r="AA12" s="38"/>
      <c r="AB12" s="38"/>
      <c r="AC12" s="38"/>
      <c r="AD12" s="38"/>
      <c r="AE12" s="38"/>
      <c r="AF12" s="38"/>
      <c r="AG12" s="38"/>
      <c r="AH12" s="38"/>
      <c r="AI12" s="38"/>
      <c r="AJ12" s="37"/>
      <c r="AK12" s="38"/>
      <c r="AL12" s="37"/>
      <c r="AM12" s="38"/>
      <c r="AN12" s="37"/>
      <c r="AO12" s="38"/>
      <c r="AP12" s="37"/>
      <c r="AQ12" s="38"/>
      <c r="AR12" s="37"/>
      <c r="AS12" s="38"/>
      <c r="AT12" s="37"/>
      <c r="AU12" s="38"/>
      <c r="AV12" s="37"/>
      <c r="AW12" s="38"/>
      <c r="AX12" s="37"/>
      <c r="AY12" s="38"/>
    </row>
    <row r="13" spans="1:51" ht="13.15" x14ac:dyDescent="0.4">
      <c r="A13" s="32" t="s">
        <v>27</v>
      </c>
      <c r="B13" s="84">
        <v>1010.6</v>
      </c>
      <c r="C13" s="85">
        <f t="shared" si="0"/>
        <v>-2.8269230769230713</v>
      </c>
      <c r="D13" s="54"/>
      <c r="E13" s="54"/>
      <c r="F13" s="54"/>
      <c r="G13" s="54"/>
      <c r="H13" s="54"/>
      <c r="I13" s="54"/>
      <c r="J13" s="54"/>
      <c r="K13" s="41"/>
      <c r="L13" s="41"/>
      <c r="M13" s="41"/>
      <c r="N13" s="41"/>
      <c r="O13" s="41"/>
      <c r="P13" s="41"/>
      <c r="Q13" s="41"/>
      <c r="R13" s="41"/>
      <c r="S13" s="41"/>
      <c r="T13" s="38"/>
      <c r="U13" s="68"/>
      <c r="V13" s="38"/>
      <c r="W13" s="38"/>
      <c r="X13" s="38"/>
      <c r="Y13" s="38"/>
      <c r="Z13" s="38"/>
      <c r="AA13" s="38"/>
      <c r="AB13" s="38"/>
      <c r="AC13" s="38"/>
      <c r="AD13" s="38"/>
      <c r="AE13" s="38"/>
      <c r="AF13" s="38"/>
      <c r="AG13" s="38"/>
      <c r="AH13" s="38"/>
      <c r="AI13" s="38"/>
      <c r="AJ13" s="37"/>
      <c r="AK13" s="38"/>
      <c r="AL13" s="37"/>
      <c r="AM13" s="38"/>
      <c r="AN13" s="37"/>
      <c r="AO13" s="38"/>
      <c r="AP13" s="37"/>
      <c r="AQ13" s="38"/>
      <c r="AR13" s="37"/>
      <c r="AS13" s="38"/>
      <c r="AT13" s="37"/>
      <c r="AU13" s="38"/>
      <c r="AV13" s="37"/>
      <c r="AW13" s="38"/>
      <c r="AX13" s="37"/>
      <c r="AY13" s="38"/>
    </row>
    <row r="14" spans="1:51" ht="13.15" x14ac:dyDescent="0.4">
      <c r="A14" s="32" t="s">
        <v>28</v>
      </c>
      <c r="B14" s="84">
        <v>1120.3</v>
      </c>
      <c r="C14" s="85">
        <f t="shared" si="0"/>
        <v>10.854937660795549</v>
      </c>
      <c r="D14" s="54"/>
      <c r="E14" s="54"/>
      <c r="F14" s="54"/>
      <c r="G14" s="54"/>
      <c r="H14" s="54"/>
      <c r="I14" s="54"/>
      <c r="J14" s="54"/>
      <c r="K14" s="41"/>
      <c r="L14" s="41"/>
      <c r="M14" s="41"/>
      <c r="N14" s="41"/>
      <c r="O14" s="41"/>
      <c r="P14" s="41"/>
      <c r="Q14" s="41"/>
      <c r="R14" s="41"/>
      <c r="S14" s="41"/>
      <c r="T14" s="38"/>
      <c r="U14" s="68"/>
      <c r="V14" s="38"/>
      <c r="W14" s="38"/>
      <c r="X14" s="38"/>
      <c r="Y14" s="38"/>
      <c r="Z14" s="38"/>
      <c r="AA14" s="38"/>
      <c r="AB14" s="38"/>
      <c r="AC14" s="38"/>
      <c r="AD14" s="38"/>
      <c r="AE14" s="38"/>
      <c r="AF14" s="38"/>
      <c r="AG14" s="38"/>
      <c r="AH14" s="38"/>
      <c r="AI14" s="38"/>
      <c r="AJ14" s="37"/>
      <c r="AK14" s="38"/>
      <c r="AL14" s="37"/>
      <c r="AM14" s="38"/>
      <c r="AN14" s="37"/>
      <c r="AO14" s="38"/>
      <c r="AP14" s="37"/>
      <c r="AQ14" s="38"/>
      <c r="AR14" s="37"/>
      <c r="AS14" s="38"/>
      <c r="AT14" s="37"/>
      <c r="AU14" s="38"/>
      <c r="AV14" s="37"/>
      <c r="AW14" s="38"/>
      <c r="AX14" s="37"/>
      <c r="AY14" s="38"/>
    </row>
    <row r="15" spans="1:51" ht="13.15" x14ac:dyDescent="0.4">
      <c r="A15" s="32" t="s">
        <v>29</v>
      </c>
      <c r="B15" s="84">
        <v>1221.5999999999999</v>
      </c>
      <c r="C15" s="85">
        <f t="shared" si="0"/>
        <v>9.042220833705251</v>
      </c>
      <c r="D15" s="54"/>
      <c r="E15" s="54"/>
      <c r="F15" s="54"/>
      <c r="G15" s="54"/>
      <c r="H15" s="54"/>
      <c r="I15" s="54"/>
      <c r="J15" s="54"/>
      <c r="K15" s="41"/>
      <c r="L15" s="41"/>
      <c r="M15" s="41"/>
      <c r="N15" s="41"/>
      <c r="O15" s="41"/>
      <c r="P15" s="41"/>
      <c r="Q15" s="41"/>
      <c r="R15" s="41"/>
      <c r="S15" s="41"/>
      <c r="T15" s="38"/>
      <c r="U15" s="38"/>
      <c r="V15" s="38"/>
      <c r="W15" s="38"/>
      <c r="X15" s="38"/>
      <c r="Y15" s="38"/>
      <c r="Z15" s="38"/>
      <c r="AA15" s="38"/>
      <c r="AB15" s="38"/>
      <c r="AC15" s="38"/>
      <c r="AD15" s="38"/>
      <c r="AE15" s="38"/>
      <c r="AF15" s="38"/>
      <c r="AG15" s="38"/>
      <c r="AH15" s="38"/>
      <c r="AI15" s="38"/>
      <c r="AJ15" s="37"/>
      <c r="AK15" s="38"/>
      <c r="AL15" s="37"/>
      <c r="AM15" s="38"/>
      <c r="AN15" s="37"/>
      <c r="AO15" s="38"/>
      <c r="AP15" s="37"/>
      <c r="AQ15" s="38"/>
      <c r="AR15" s="37"/>
      <c r="AS15" s="38"/>
      <c r="AT15" s="37"/>
      <c r="AU15" s="38"/>
      <c r="AV15" s="37"/>
      <c r="AW15" s="38"/>
      <c r="AX15" s="37"/>
      <c r="AY15" s="38"/>
    </row>
    <row r="16" spans="1:51" ht="13.15" x14ac:dyDescent="0.4">
      <c r="A16" s="32" t="s">
        <v>30</v>
      </c>
      <c r="B16" s="84">
        <v>1241.8</v>
      </c>
      <c r="C16" s="85">
        <f t="shared" si="0"/>
        <v>1.6535690897184097</v>
      </c>
      <c r="D16" s="54"/>
      <c r="E16" s="54"/>
      <c r="F16" s="54"/>
      <c r="G16" s="54"/>
      <c r="H16" s="54"/>
      <c r="I16" s="54"/>
      <c r="J16" s="54"/>
      <c r="K16" s="41"/>
      <c r="L16" s="41"/>
      <c r="M16" s="41"/>
      <c r="N16" s="41"/>
      <c r="O16" s="41"/>
      <c r="P16" s="41"/>
      <c r="Q16" s="41"/>
      <c r="R16" s="41"/>
      <c r="S16" s="41"/>
      <c r="T16" s="38"/>
      <c r="U16" s="68"/>
      <c r="V16" s="38"/>
      <c r="W16" s="38"/>
      <c r="X16" s="38"/>
      <c r="Y16" s="38"/>
      <c r="Z16" s="38"/>
      <c r="AA16" s="38"/>
      <c r="AB16" s="38"/>
      <c r="AC16" s="38"/>
      <c r="AD16" s="38"/>
      <c r="AE16" s="38"/>
      <c r="AF16" s="38"/>
      <c r="AG16" s="38"/>
      <c r="AH16" s="38"/>
      <c r="AI16" s="38"/>
      <c r="AJ16" s="37"/>
      <c r="AK16" s="38"/>
      <c r="AL16" s="37"/>
      <c r="AM16" s="38"/>
      <c r="AN16" s="37"/>
      <c r="AO16" s="38"/>
      <c r="AP16" s="37"/>
      <c r="AQ16" s="38"/>
      <c r="AR16" s="37"/>
      <c r="AS16" s="38"/>
      <c r="AT16" s="37"/>
      <c r="AU16" s="38"/>
      <c r="AV16" s="37"/>
      <c r="AW16" s="38"/>
      <c r="AX16" s="37"/>
      <c r="AY16" s="38"/>
    </row>
    <row r="17" spans="1:51" ht="13.15" x14ac:dyDescent="0.4">
      <c r="A17" s="32" t="s">
        <v>31</v>
      </c>
      <c r="B17" s="84">
        <v>1279.8</v>
      </c>
      <c r="C17" s="85">
        <f t="shared" si="0"/>
        <v>3.0600740860041942</v>
      </c>
      <c r="D17" s="54"/>
      <c r="E17" s="54"/>
      <c r="F17" s="54"/>
      <c r="G17" s="54"/>
      <c r="H17" s="54"/>
      <c r="I17" s="54"/>
      <c r="J17" s="54"/>
      <c r="K17" s="41"/>
      <c r="L17" s="41"/>
      <c r="M17" s="41"/>
      <c r="N17" s="41"/>
      <c r="O17" s="41"/>
      <c r="P17" s="41"/>
      <c r="Q17" s="41"/>
      <c r="R17" s="41"/>
      <c r="S17" s="41"/>
      <c r="T17" s="38"/>
      <c r="U17" s="68"/>
      <c r="V17" s="38"/>
      <c r="W17" s="38"/>
      <c r="X17" s="38"/>
      <c r="Y17" s="38"/>
      <c r="Z17" s="38"/>
      <c r="AA17" s="38"/>
      <c r="AB17" s="38"/>
      <c r="AC17" s="38"/>
      <c r="AD17" s="38"/>
      <c r="AE17" s="38"/>
      <c r="AF17" s="38"/>
      <c r="AG17" s="38"/>
      <c r="AH17" s="38"/>
      <c r="AI17" s="38"/>
      <c r="AJ17" s="37"/>
      <c r="AK17" s="38"/>
      <c r="AL17" s="37"/>
      <c r="AM17" s="38"/>
      <c r="AN17" s="37"/>
      <c r="AO17" s="38"/>
      <c r="AP17" s="37"/>
      <c r="AQ17" s="38"/>
      <c r="AR17" s="37"/>
      <c r="AS17" s="38"/>
      <c r="AT17" s="37"/>
      <c r="AU17" s="38"/>
      <c r="AV17" s="37"/>
      <c r="AW17" s="38"/>
      <c r="AX17" s="37"/>
      <c r="AY17" s="38"/>
    </row>
    <row r="18" spans="1:51" ht="13.15" x14ac:dyDescent="0.4">
      <c r="A18" s="32" t="s">
        <v>32</v>
      </c>
      <c r="B18" s="84">
        <v>1343</v>
      </c>
      <c r="C18" s="85">
        <f t="shared" si="0"/>
        <v>4.9382716049382713</v>
      </c>
      <c r="D18" s="54"/>
      <c r="E18" s="54"/>
      <c r="F18" s="54"/>
      <c r="G18" s="54"/>
      <c r="H18" s="54"/>
      <c r="I18" s="54"/>
      <c r="J18" s="54"/>
      <c r="K18" s="41"/>
      <c r="L18" s="41"/>
      <c r="M18" s="41"/>
      <c r="N18" s="41"/>
      <c r="O18" s="41"/>
      <c r="P18" s="41"/>
      <c r="Q18" s="41"/>
      <c r="R18" s="41"/>
      <c r="S18" s="41"/>
      <c r="T18" s="38"/>
      <c r="U18" s="68"/>
      <c r="V18" s="38"/>
      <c r="W18" s="38"/>
      <c r="X18" s="38"/>
      <c r="Y18" s="38"/>
      <c r="Z18" s="38"/>
      <c r="AA18" s="38"/>
      <c r="AB18" s="38"/>
      <c r="AC18" s="38"/>
      <c r="AD18" s="38"/>
      <c r="AE18" s="38"/>
      <c r="AF18" s="38"/>
      <c r="AG18" s="38"/>
      <c r="AH18" s="38"/>
      <c r="AI18" s="38"/>
      <c r="AJ18" s="37"/>
      <c r="AK18" s="38"/>
      <c r="AL18" s="37"/>
      <c r="AM18" s="38"/>
      <c r="AN18" s="37"/>
      <c r="AO18" s="38"/>
      <c r="AP18" s="37"/>
      <c r="AQ18" s="38"/>
      <c r="AR18" s="37"/>
      <c r="AS18" s="38"/>
      <c r="AT18" s="37"/>
      <c r="AU18" s="38"/>
      <c r="AV18" s="37"/>
      <c r="AW18" s="38"/>
      <c r="AX18" s="37"/>
      <c r="AY18" s="38"/>
    </row>
    <row r="19" spans="1:51" ht="13.15" x14ac:dyDescent="0.4">
      <c r="A19" s="32" t="s">
        <v>33</v>
      </c>
      <c r="B19" s="84">
        <v>1323.8</v>
      </c>
      <c r="C19" s="85">
        <f t="shared" si="0"/>
        <v>-1.4296351451973277</v>
      </c>
      <c r="D19" s="54"/>
      <c r="E19" s="54"/>
      <c r="F19" s="54"/>
      <c r="G19" s="54"/>
      <c r="H19" s="54"/>
      <c r="I19" s="54"/>
      <c r="J19" s="54"/>
      <c r="K19" s="41"/>
      <c r="L19" s="41"/>
      <c r="M19" s="41"/>
      <c r="N19" s="41"/>
      <c r="O19" s="41"/>
      <c r="P19" s="41"/>
      <c r="Q19" s="41"/>
      <c r="R19" s="41"/>
      <c r="S19" s="41"/>
      <c r="T19" s="38"/>
      <c r="U19" s="68"/>
      <c r="V19" s="38"/>
      <c r="W19" s="38"/>
      <c r="X19" s="38"/>
      <c r="Y19" s="38"/>
      <c r="Z19" s="38"/>
      <c r="AA19" s="38"/>
      <c r="AB19" s="38"/>
      <c r="AC19" s="38"/>
      <c r="AD19" s="38"/>
      <c r="AE19" s="38"/>
      <c r="AF19" s="38"/>
      <c r="AG19" s="38"/>
      <c r="AH19" s="38"/>
      <c r="AI19" s="38"/>
      <c r="AJ19" s="37"/>
      <c r="AK19" s="38"/>
      <c r="AL19" s="37"/>
      <c r="AM19" s="38"/>
      <c r="AN19" s="37"/>
      <c r="AO19" s="38"/>
      <c r="AP19" s="37"/>
      <c r="AQ19" s="38"/>
      <c r="AR19" s="37"/>
      <c r="AS19" s="38"/>
      <c r="AT19" s="37"/>
      <c r="AU19" s="38"/>
      <c r="AV19" s="37"/>
      <c r="AW19" s="38"/>
      <c r="AX19" s="37"/>
      <c r="AY19" s="38"/>
    </row>
    <row r="20" spans="1:51" ht="13.15" x14ac:dyDescent="0.4">
      <c r="A20" s="32" t="s">
        <v>34</v>
      </c>
      <c r="B20" s="84">
        <v>1436.9</v>
      </c>
      <c r="C20" s="85">
        <f t="shared" si="0"/>
        <v>8.5435866445082489</v>
      </c>
      <c r="D20" s="54"/>
      <c r="E20" s="54"/>
      <c r="F20" s="54"/>
      <c r="G20" s="54"/>
      <c r="H20" s="54"/>
      <c r="I20" s="54"/>
      <c r="J20" s="54"/>
      <c r="K20" s="41"/>
      <c r="L20" s="41"/>
      <c r="M20" s="41"/>
      <c r="N20" s="41"/>
      <c r="O20" s="41"/>
      <c r="P20" s="41"/>
      <c r="Q20" s="41"/>
      <c r="R20" s="41"/>
      <c r="S20" s="41"/>
      <c r="T20" s="38"/>
      <c r="U20" s="68"/>
      <c r="V20" s="38"/>
      <c r="W20" s="38"/>
      <c r="X20" s="38"/>
      <c r="Y20" s="38"/>
      <c r="Z20" s="38"/>
      <c r="AA20" s="38"/>
      <c r="AB20" s="38"/>
      <c r="AC20" s="38"/>
      <c r="AD20" s="38"/>
      <c r="AE20" s="38"/>
      <c r="AF20" s="38"/>
      <c r="AG20" s="38"/>
      <c r="AH20" s="38"/>
      <c r="AI20" s="38"/>
      <c r="AJ20" s="37"/>
      <c r="AK20" s="38"/>
      <c r="AL20" s="37"/>
      <c r="AM20" s="38"/>
      <c r="AN20" s="37"/>
      <c r="AO20" s="38"/>
      <c r="AP20" s="37"/>
      <c r="AQ20" s="38"/>
      <c r="AR20" s="37"/>
      <c r="AS20" s="38"/>
      <c r="AT20" s="37"/>
      <c r="AU20" s="38"/>
      <c r="AV20" s="37">
        <v>1403.2</v>
      </c>
      <c r="AW20" s="38">
        <v>5.9978848768696302</v>
      </c>
      <c r="AX20" s="37">
        <v>1348.4</v>
      </c>
      <c r="AY20" s="38">
        <v>1.858286750264404</v>
      </c>
    </row>
    <row r="21" spans="1:51" ht="13.15" x14ac:dyDescent="0.4">
      <c r="A21" s="32" t="s">
        <v>35</v>
      </c>
      <c r="B21" s="84">
        <v>1503.3</v>
      </c>
      <c r="C21" s="85">
        <f t="shared" si="0"/>
        <v>4.6210592247198701</v>
      </c>
      <c r="D21" s="54"/>
      <c r="E21" s="54"/>
      <c r="F21" s="54"/>
      <c r="G21" s="54"/>
      <c r="H21" s="54"/>
      <c r="I21" s="54"/>
      <c r="J21" s="54"/>
      <c r="K21" s="41"/>
      <c r="L21" s="41"/>
      <c r="M21" s="41"/>
      <c r="N21" s="41"/>
      <c r="O21" s="41"/>
      <c r="P21" s="41"/>
      <c r="Q21" s="41"/>
      <c r="R21" s="41"/>
      <c r="S21" s="41"/>
      <c r="T21" s="38"/>
      <c r="U21" s="68"/>
      <c r="V21" s="38"/>
      <c r="W21" s="38"/>
      <c r="X21" s="38"/>
      <c r="Y21" s="38"/>
      <c r="Z21" s="38"/>
      <c r="AA21" s="38"/>
      <c r="AB21" s="38"/>
      <c r="AC21" s="38"/>
      <c r="AD21" s="38"/>
      <c r="AE21" s="38"/>
      <c r="AF21" s="38"/>
      <c r="AG21" s="38"/>
      <c r="AH21" s="38"/>
      <c r="AI21" s="38"/>
      <c r="AJ21" s="37"/>
      <c r="AK21" s="38"/>
      <c r="AL21" s="37"/>
      <c r="AM21" s="38"/>
      <c r="AN21" s="37"/>
      <c r="AO21" s="38"/>
      <c r="AP21" s="37">
        <v>1511.4</v>
      </c>
      <c r="AQ21" s="38">
        <v>5.1847727747233563</v>
      </c>
      <c r="AR21" s="37">
        <v>1493.4</v>
      </c>
      <c r="AS21" s="38">
        <v>3.932075996937856</v>
      </c>
      <c r="AT21" s="37">
        <v>1448.8</v>
      </c>
      <c r="AU21" s="38">
        <v>0.82817175864706716</v>
      </c>
      <c r="AV21" s="37">
        <v>1451.3</v>
      </c>
      <c r="AW21" s="38">
        <v>3.4278791334093395</v>
      </c>
      <c r="AX21" s="37">
        <v>1422.3</v>
      </c>
      <c r="AY21" s="38">
        <v>5.4805695639276175</v>
      </c>
    </row>
    <row r="22" spans="1:51" ht="13.15" x14ac:dyDescent="0.4">
      <c r="A22" s="32" t="s">
        <v>36</v>
      </c>
      <c r="B22" s="84">
        <v>1589.6</v>
      </c>
      <c r="C22" s="85">
        <f t="shared" si="0"/>
        <v>5.740703785006307</v>
      </c>
      <c r="D22" s="54"/>
      <c r="E22" s="54"/>
      <c r="F22" s="54"/>
      <c r="G22" s="54"/>
      <c r="H22" s="54"/>
      <c r="I22" s="54"/>
      <c r="J22" s="54"/>
      <c r="K22" s="41"/>
      <c r="L22" s="41"/>
      <c r="M22" s="41"/>
      <c r="N22" s="41"/>
      <c r="O22" s="41"/>
      <c r="P22" s="41"/>
      <c r="Q22" s="41"/>
      <c r="R22" s="41"/>
      <c r="S22" s="41"/>
      <c r="T22" s="38"/>
      <c r="U22" s="68"/>
      <c r="V22" s="38"/>
      <c r="W22" s="38"/>
      <c r="X22" s="38"/>
      <c r="Y22" s="38"/>
      <c r="Z22" s="38"/>
      <c r="AA22" s="38"/>
      <c r="AB22" s="38"/>
      <c r="AC22" s="38"/>
      <c r="AD22" s="38"/>
      <c r="AE22" s="38"/>
      <c r="AF22" s="38"/>
      <c r="AG22" s="38"/>
      <c r="AH22" s="38"/>
      <c r="AI22" s="38"/>
      <c r="AJ22" s="37"/>
      <c r="AK22" s="38"/>
      <c r="AL22" s="37">
        <v>1596</v>
      </c>
      <c r="AM22" s="38">
        <v>6.1664338455398093</v>
      </c>
      <c r="AN22" s="37">
        <v>1601.8</v>
      </c>
      <c r="AO22" s="38">
        <v>6.5522517128982827</v>
      </c>
      <c r="AP22" s="37">
        <v>1567.9</v>
      </c>
      <c r="AQ22" s="38">
        <v>3.738255921662037</v>
      </c>
      <c r="AR22" s="37">
        <v>1546.6</v>
      </c>
      <c r="AS22" s="38">
        <v>3.5623409669211181</v>
      </c>
      <c r="AT22" s="37">
        <v>1509</v>
      </c>
      <c r="AU22" s="38">
        <v>4.1551628934290541</v>
      </c>
      <c r="AV22" s="37">
        <v>1503.1</v>
      </c>
      <c r="AW22" s="38">
        <v>3.5692138083097902</v>
      </c>
      <c r="AX22" s="37">
        <v>1488.2</v>
      </c>
      <c r="AY22" s="38">
        <v>4.6333403641988458</v>
      </c>
    </row>
    <row r="23" spans="1:51" ht="13.15" x14ac:dyDescent="0.4">
      <c r="A23" s="32" t="s">
        <v>37</v>
      </c>
      <c r="B23" s="84">
        <v>1810.8</v>
      </c>
      <c r="C23" s="85">
        <f t="shared" si="0"/>
        <v>13.915450427780574</v>
      </c>
      <c r="D23" s="54"/>
      <c r="E23" s="54"/>
      <c r="F23" s="54"/>
      <c r="G23" s="54"/>
      <c r="H23" s="54"/>
      <c r="I23" s="54"/>
      <c r="J23" s="54"/>
      <c r="K23" s="41"/>
      <c r="L23" s="41"/>
      <c r="M23" s="41"/>
      <c r="N23" s="41"/>
      <c r="O23" s="41"/>
      <c r="P23" s="41"/>
      <c r="Q23" s="41"/>
      <c r="R23" s="41"/>
      <c r="S23" s="41"/>
      <c r="T23" s="38"/>
      <c r="U23" s="68"/>
      <c r="V23" s="39"/>
      <c r="W23" s="38"/>
      <c r="X23" s="39"/>
      <c r="Y23" s="38"/>
      <c r="Z23" s="39"/>
      <c r="AA23" s="38"/>
      <c r="AB23" s="38"/>
      <c r="AC23" s="38"/>
      <c r="AD23" s="38"/>
      <c r="AE23" s="38"/>
      <c r="AF23" s="38"/>
      <c r="AG23" s="38"/>
      <c r="AH23" s="38">
        <v>1828.2</v>
      </c>
      <c r="AI23" s="38">
        <v>15.010065425264219</v>
      </c>
      <c r="AJ23" s="37">
        <v>1798.7</v>
      </c>
      <c r="AK23" s="38">
        <v>13.154252642174136</v>
      </c>
      <c r="AL23" s="37">
        <v>1816.8</v>
      </c>
      <c r="AM23" s="38">
        <v>13.834586466165423</v>
      </c>
      <c r="AN23" s="37">
        <v>1837.4</v>
      </c>
      <c r="AO23" s="38">
        <v>14.708452990385833</v>
      </c>
      <c r="AP23" s="37">
        <v>1631.6</v>
      </c>
      <c r="AQ23" s="38">
        <v>4.0627591045347078</v>
      </c>
      <c r="AR23" s="37">
        <v>1615</v>
      </c>
      <c r="AS23" s="38">
        <v>4.4226044226044259</v>
      </c>
      <c r="AT23" s="37">
        <v>1585.7</v>
      </c>
      <c r="AU23" s="38">
        <v>5.0828363154406864</v>
      </c>
      <c r="AV23" s="37">
        <v>1569.9</v>
      </c>
      <c r="AW23" s="38">
        <v>4.444148759230937</v>
      </c>
      <c r="AX23" s="37">
        <v>1555.7</v>
      </c>
      <c r="AY23" s="38">
        <v>4.5356806880795686</v>
      </c>
    </row>
    <row r="24" spans="1:51" ht="13.15" x14ac:dyDescent="0.4">
      <c r="A24" s="32" t="s">
        <v>38</v>
      </c>
      <c r="B24" s="84">
        <v>1895.9</v>
      </c>
      <c r="C24" s="85">
        <f t="shared" si="0"/>
        <v>4.6995802960017707</v>
      </c>
      <c r="D24" s="54"/>
      <c r="E24" s="54"/>
      <c r="F24" s="54"/>
      <c r="G24" s="54"/>
      <c r="H24" s="54"/>
      <c r="I24" s="54"/>
      <c r="J24" s="54"/>
      <c r="K24" s="41"/>
      <c r="L24" s="41"/>
      <c r="M24" s="41"/>
      <c r="N24" s="41"/>
      <c r="O24" s="41"/>
      <c r="P24" s="41"/>
      <c r="Q24" s="41"/>
      <c r="R24" s="41"/>
      <c r="S24" s="41"/>
      <c r="T24" s="38"/>
      <c r="U24" s="68"/>
      <c r="V24" s="39"/>
      <c r="W24" s="38"/>
      <c r="X24" s="39"/>
      <c r="Y24" s="38"/>
      <c r="Z24" s="39"/>
      <c r="AA24" s="38"/>
      <c r="AB24" s="38"/>
      <c r="AC24" s="38"/>
      <c r="AD24" s="38">
        <v>1901.2</v>
      </c>
      <c r="AE24" s="38">
        <v>4.9922686105588809</v>
      </c>
      <c r="AF24" s="38">
        <v>1877.7</v>
      </c>
      <c r="AG24" s="38">
        <v>3.6944996686547382</v>
      </c>
      <c r="AH24" s="38">
        <v>1900.8</v>
      </c>
      <c r="AI24" s="38">
        <v>3.971119133573997</v>
      </c>
      <c r="AJ24" s="37">
        <v>1868.3</v>
      </c>
      <c r="AK24" s="38">
        <v>3.8694612775893589</v>
      </c>
      <c r="AL24" s="37">
        <v>1901.6</v>
      </c>
      <c r="AM24" s="38">
        <v>4.6675473359753417</v>
      </c>
      <c r="AN24" s="37">
        <v>1918.2</v>
      </c>
      <c r="AO24" s="38">
        <v>4.3975182322847584</v>
      </c>
      <c r="AP24" s="37">
        <v>1702.3</v>
      </c>
      <c r="AQ24" s="38">
        <v>4.3331698945820118</v>
      </c>
      <c r="AR24" s="37">
        <v>1690.4</v>
      </c>
      <c r="AS24" s="38">
        <v>4.6687306501548065</v>
      </c>
      <c r="AT24" s="37">
        <v>1663.7</v>
      </c>
      <c r="AU24" s="38">
        <v>4.9189632339030176</v>
      </c>
      <c r="AV24" s="37"/>
      <c r="AW24" s="38"/>
      <c r="AX24" s="37"/>
      <c r="AY24" s="38"/>
    </row>
    <row r="25" spans="1:51" ht="13.15" x14ac:dyDescent="0.4">
      <c r="A25" s="32" t="s">
        <v>39</v>
      </c>
      <c r="B25" s="84">
        <v>2116.6</v>
      </c>
      <c r="C25" s="85">
        <f t="shared" si="0"/>
        <v>11.640909330660886</v>
      </c>
      <c r="D25" s="54"/>
      <c r="E25" s="54"/>
      <c r="F25" s="54"/>
      <c r="G25" s="54"/>
      <c r="H25" s="54"/>
      <c r="I25" s="54"/>
      <c r="J25" s="54"/>
      <c r="K25" s="41"/>
      <c r="L25" s="41"/>
      <c r="M25" s="41"/>
      <c r="N25" s="41"/>
      <c r="O25" s="41"/>
      <c r="P25" s="41"/>
      <c r="Q25" s="41"/>
      <c r="R25" s="41"/>
      <c r="S25" s="41"/>
      <c r="T25" s="38"/>
      <c r="U25" s="68"/>
      <c r="V25" s="39"/>
      <c r="W25" s="38"/>
      <c r="X25" s="39"/>
      <c r="Y25" s="38"/>
      <c r="Z25" s="39"/>
      <c r="AA25" s="38"/>
      <c r="AB25" s="38">
        <v>2107</v>
      </c>
      <c r="AC25" s="38">
        <v>11.13455351</v>
      </c>
      <c r="AD25" s="38">
        <v>2135.1</v>
      </c>
      <c r="AE25" s="38">
        <v>12.302756154007977</v>
      </c>
      <c r="AF25" s="38">
        <v>1968.7</v>
      </c>
      <c r="AG25" s="38">
        <v>4.8463545827341914</v>
      </c>
      <c r="AH25" s="38">
        <v>1982.1</v>
      </c>
      <c r="AI25" s="38">
        <v>4.277146464646453</v>
      </c>
      <c r="AJ25" s="37">
        <v>1945.1</v>
      </c>
      <c r="AK25" s="38">
        <v>4.1106888615318748</v>
      </c>
      <c r="AL25" s="37">
        <v>1989.6</v>
      </c>
      <c r="AM25" s="38">
        <v>4.6276819520403967</v>
      </c>
      <c r="AN25" s="37">
        <v>2001.6</v>
      </c>
      <c r="AO25" s="38">
        <v>4.3478260869565188</v>
      </c>
      <c r="AP25" s="37">
        <v>1780.9</v>
      </c>
      <c r="AQ25" s="38">
        <v>4.6172825001468576</v>
      </c>
      <c r="AR25" s="37"/>
      <c r="AS25" s="38"/>
      <c r="AT25" s="37"/>
      <c r="AU25" s="38"/>
      <c r="AV25" s="37"/>
      <c r="AW25" s="38"/>
      <c r="AX25" s="37"/>
      <c r="AY25" s="38"/>
    </row>
    <row r="26" spans="1:51" ht="13.15" x14ac:dyDescent="0.4">
      <c r="A26" s="32" t="s">
        <v>40</v>
      </c>
      <c r="B26" s="84">
        <v>2235.2377848400001</v>
      </c>
      <c r="C26" s="85">
        <f t="shared" si="0"/>
        <v>5.6051112557875982</v>
      </c>
      <c r="D26" s="54"/>
      <c r="E26" s="54"/>
      <c r="F26" s="54"/>
      <c r="G26" s="54"/>
      <c r="H26" s="54"/>
      <c r="I26" s="54"/>
      <c r="J26" s="54"/>
      <c r="K26" s="41"/>
      <c r="L26" s="41"/>
      <c r="M26" s="41"/>
      <c r="N26" s="41"/>
      <c r="O26" s="41"/>
      <c r="P26" s="41"/>
      <c r="Q26" s="41"/>
      <c r="R26" s="41"/>
      <c r="S26" s="41"/>
      <c r="T26" s="39"/>
      <c r="U26" s="68"/>
      <c r="V26" s="39">
        <v>2231.4</v>
      </c>
      <c r="W26" s="38">
        <v>5.4237928753661624</v>
      </c>
      <c r="X26" s="39">
        <v>2211.6999999999998</v>
      </c>
      <c r="Y26" s="38">
        <v>4.4930548993669106</v>
      </c>
      <c r="Z26" s="39">
        <v>2202.1999999999998</v>
      </c>
      <c r="AA26" s="38">
        <v>4.0442218652555928</v>
      </c>
      <c r="AB26" s="38">
        <v>2210.1</v>
      </c>
      <c r="AC26" s="38">
        <v>4.8932130989999996</v>
      </c>
      <c r="AD26" s="38">
        <v>2227.5</v>
      </c>
      <c r="AE26" s="38">
        <v>4.3276661514683123</v>
      </c>
      <c r="AF26" s="38">
        <v>2053.3000000000002</v>
      </c>
      <c r="AG26" s="38">
        <v>4.2972519937014342</v>
      </c>
      <c r="AH26" s="38">
        <v>2068.4</v>
      </c>
      <c r="AI26" s="38">
        <v>4.3539680137228309</v>
      </c>
      <c r="AJ26" s="37">
        <v>2024.5</v>
      </c>
      <c r="AK26" s="38">
        <v>4.0820523366407846</v>
      </c>
      <c r="AL26" s="37">
        <v>2087.5</v>
      </c>
      <c r="AM26" s="38">
        <v>4.9205870526739082</v>
      </c>
      <c r="AN26" s="37"/>
      <c r="AO26" s="38"/>
      <c r="AP26" s="37"/>
      <c r="AQ26" s="38"/>
      <c r="AR26" s="37"/>
      <c r="AS26" s="38"/>
      <c r="AT26" s="37"/>
      <c r="AU26" s="38"/>
      <c r="AV26" s="37"/>
      <c r="AW26" s="38"/>
      <c r="AX26" s="37"/>
      <c r="AY26" s="38"/>
    </row>
    <row r="27" spans="1:51" ht="13.15" x14ac:dyDescent="0.4">
      <c r="A27" s="40" t="s">
        <v>41</v>
      </c>
      <c r="B27" s="39">
        <v>2371.1631601499998</v>
      </c>
      <c r="C27" s="85">
        <f>100*(B27/B26-1)</f>
        <v>6.0810253044165208</v>
      </c>
      <c r="D27" s="54"/>
      <c r="E27" s="54"/>
      <c r="F27" s="54"/>
      <c r="G27" s="54"/>
      <c r="H27" s="54"/>
      <c r="I27" s="54"/>
      <c r="J27" s="54"/>
      <c r="K27" s="41"/>
      <c r="L27" s="41"/>
      <c r="M27" s="41"/>
      <c r="N27" s="38"/>
      <c r="O27" s="38"/>
      <c r="P27" s="38"/>
      <c r="Q27" s="41"/>
      <c r="R27" s="38">
        <v>2346.2241217800001</v>
      </c>
      <c r="S27" s="41">
        <v>4.9653033647131473</v>
      </c>
      <c r="T27" s="39">
        <v>2349.4</v>
      </c>
      <c r="U27" s="68">
        <v>5.0999999999999996</v>
      </c>
      <c r="V27" s="39">
        <v>2334.5</v>
      </c>
      <c r="W27" s="38">
        <v>4.6204176750022308</v>
      </c>
      <c r="X27" s="39">
        <v>2321.4</v>
      </c>
      <c r="Y27" s="38">
        <v>4.9599855314916175</v>
      </c>
      <c r="Z27" s="39">
        <v>2324</v>
      </c>
      <c r="AA27" s="38">
        <v>5.5308328035600818</v>
      </c>
      <c r="AB27" s="38">
        <v>2305.8000000000002</v>
      </c>
      <c r="AC27" s="38">
        <v>4.3301208090000003</v>
      </c>
      <c r="AD27" s="38">
        <v>2322.9</v>
      </c>
      <c r="AE27" s="38">
        <v>4.2828282828282882</v>
      </c>
      <c r="AF27" s="38">
        <v>2142.5</v>
      </c>
      <c r="AG27" s="38">
        <v>4.3442263673111547</v>
      </c>
      <c r="AH27" s="38">
        <v>2158.3000000000002</v>
      </c>
      <c r="AI27" s="38">
        <v>4.3463546702765532</v>
      </c>
      <c r="AJ27" s="38"/>
      <c r="AK27" s="38"/>
      <c r="AL27" s="38"/>
      <c r="AM27" s="38"/>
      <c r="AN27" s="38"/>
      <c r="AO27" s="38"/>
      <c r="AP27" s="38"/>
      <c r="AQ27" s="38"/>
      <c r="AR27" s="38"/>
      <c r="AS27" s="38"/>
      <c r="AT27" s="38"/>
      <c r="AU27" s="38"/>
      <c r="AV27" s="38"/>
      <c r="AW27" s="38"/>
      <c r="AX27" s="38"/>
      <c r="AY27" s="38"/>
    </row>
    <row r="28" spans="1:51" ht="13.15" x14ac:dyDescent="0.4">
      <c r="A28" s="42" t="s">
        <v>42</v>
      </c>
      <c r="B28" s="39">
        <v>2479.4511898999999</v>
      </c>
      <c r="C28" s="85">
        <f>100*(B28/B27-1)</f>
        <v>4.566873826731932</v>
      </c>
      <c r="D28" s="54"/>
      <c r="E28" s="54"/>
      <c r="F28" s="54"/>
      <c r="G28" s="54"/>
      <c r="H28" s="54"/>
      <c r="I28" s="54"/>
      <c r="J28" s="54"/>
      <c r="K28" s="41"/>
      <c r="L28" s="41"/>
      <c r="M28" s="41"/>
      <c r="N28" s="68">
        <v>2327.3088399657313</v>
      </c>
      <c r="O28" s="68">
        <v>-1.8494855571851043</v>
      </c>
      <c r="P28" s="68">
        <v>2358.5835479351249</v>
      </c>
      <c r="Q28" s="41">
        <v>-0.53052495190079041</v>
      </c>
      <c r="R28" s="68">
        <v>2519.36090517</v>
      </c>
      <c r="S28" s="41">
        <v>7.3793795649260918</v>
      </c>
      <c r="T28" s="39">
        <v>2426.4</v>
      </c>
      <c r="U28" s="68">
        <v>3.3</v>
      </c>
      <c r="V28" s="39">
        <v>2420</v>
      </c>
      <c r="W28" s="38">
        <v>3.6624544870421882</v>
      </c>
      <c r="X28" s="39">
        <v>2406.5</v>
      </c>
      <c r="Y28" s="38">
        <v>3.6658912725079595</v>
      </c>
      <c r="Z28" s="39">
        <v>2405.1999999999998</v>
      </c>
      <c r="AA28" s="38">
        <v>3.4939759036144435</v>
      </c>
      <c r="AB28" s="38">
        <v>2405.6999999999998</v>
      </c>
      <c r="AC28" s="38">
        <v>4.3325526930000002</v>
      </c>
      <c r="AD28" s="38">
        <v>2422.4</v>
      </c>
      <c r="AE28" s="38">
        <v>4.2834388049421079</v>
      </c>
      <c r="AF28" s="38"/>
      <c r="AG28" s="38"/>
      <c r="AH28" s="38"/>
      <c r="AI28" s="38"/>
      <c r="AJ28" s="38"/>
      <c r="AK28" s="38"/>
      <c r="AL28" s="38"/>
      <c r="AM28" s="38"/>
      <c r="AN28" s="38"/>
      <c r="AO28" s="38"/>
      <c r="AP28" s="38"/>
      <c r="AQ28" s="38"/>
      <c r="AR28" s="38"/>
      <c r="AS28" s="38"/>
      <c r="AT28" s="38"/>
      <c r="AU28" s="38"/>
      <c r="AV28" s="38"/>
      <c r="AW28" s="38"/>
      <c r="AX28" s="38"/>
      <c r="AY28" s="38"/>
    </row>
    <row r="29" spans="1:51" ht="13.15" x14ac:dyDescent="0.4">
      <c r="A29" s="42" t="s">
        <v>43</v>
      </c>
      <c r="B29" s="39">
        <v>2553.8708260900003</v>
      </c>
      <c r="C29" s="85">
        <f>100*(B29/B28-1)</f>
        <v>3.001455987242152</v>
      </c>
      <c r="D29" s="54"/>
      <c r="E29" s="54"/>
      <c r="F29" s="54"/>
      <c r="G29" s="54"/>
      <c r="H29" s="54"/>
      <c r="I29" s="54"/>
      <c r="J29" s="39">
        <v>2599.5731832004049</v>
      </c>
      <c r="K29" s="41">
        <v>4.8447008672612535</v>
      </c>
      <c r="L29" s="39">
        <v>2678.5352363817101</v>
      </c>
      <c r="M29" s="41">
        <v>8.0293593716494804</v>
      </c>
      <c r="N29" s="38">
        <v>2650.5237220482759</v>
      </c>
      <c r="O29" s="38">
        <v>13.887923963168713</v>
      </c>
      <c r="P29" s="38">
        <v>2615.0732632787608</v>
      </c>
      <c r="Q29" s="41">
        <v>10.874735201480812</v>
      </c>
      <c r="R29" s="38">
        <v>2605.7226598500001</v>
      </c>
      <c r="S29" s="41">
        <v>3.4279231094987761</v>
      </c>
      <c r="T29" s="39">
        <v>2509.1999999999998</v>
      </c>
      <c r="U29" s="68">
        <v>3.4</v>
      </c>
      <c r="V29" s="39">
        <v>2509.1</v>
      </c>
      <c r="W29" s="38">
        <v>3.6818181818181861</v>
      </c>
      <c r="X29" s="39">
        <v>2495.8000000000002</v>
      </c>
      <c r="Y29" s="38">
        <v>3.7107832952420594</v>
      </c>
      <c r="Z29" s="39">
        <v>2490.3000000000002</v>
      </c>
      <c r="AA29" s="38">
        <v>7.1557659208261626</v>
      </c>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row>
    <row r="30" spans="1:51" ht="13.15" x14ac:dyDescent="0.4">
      <c r="A30" s="42" t="s">
        <v>64</v>
      </c>
      <c r="B30" s="39">
        <v>2670.06043675</v>
      </c>
      <c r="C30" s="85">
        <f>100*(B30/B29-1)</f>
        <v>4.5495492361251166</v>
      </c>
      <c r="D30" s="54"/>
      <c r="E30" s="54"/>
      <c r="F30" s="54"/>
      <c r="G30" s="54"/>
      <c r="H30" s="86">
        <v>2778.951691626587</v>
      </c>
      <c r="I30" s="54">
        <f>(H30/B29-1)*100</f>
        <v>8.813322241563327</v>
      </c>
      <c r="J30" s="39">
        <v>2813.8328581881924</v>
      </c>
      <c r="K30" s="41">
        <v>8.2421097575720701</v>
      </c>
      <c r="L30" s="39">
        <v>2803.2404575258997</v>
      </c>
      <c r="M30" s="41">
        <v>4.6557244963723932</v>
      </c>
      <c r="N30" s="38">
        <v>2796.3384095578494</v>
      </c>
      <c r="O30" s="38">
        <v>5.5013538002554041</v>
      </c>
      <c r="P30" s="38">
        <v>2758.3444528754853</v>
      </c>
      <c r="Q30" s="41">
        <v>5.4786682885163973</v>
      </c>
      <c r="R30" s="38">
        <v>2697.51995984</v>
      </c>
      <c r="S30" s="41">
        <v>3.5229113751992447</v>
      </c>
      <c r="T30" s="39">
        <v>2596.6</v>
      </c>
      <c r="U30" s="68">
        <v>3.5</v>
      </c>
      <c r="V30" s="39">
        <v>2602.5</v>
      </c>
      <c r="W30" s="38">
        <v>3.7224502809772408</v>
      </c>
      <c r="X30" s="39"/>
      <c r="Y30" s="38"/>
      <c r="Z30" s="39"/>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row>
    <row r="31" spans="1:51" ht="13.15" x14ac:dyDescent="0.4">
      <c r="A31" s="42" t="s">
        <v>69</v>
      </c>
      <c r="B31" s="80"/>
      <c r="C31" s="85"/>
      <c r="D31" s="39">
        <v>2721.14794519</v>
      </c>
      <c r="E31" s="54">
        <f>(D31/B30-1)*100</f>
        <v>1.9133465196834232</v>
      </c>
      <c r="F31" s="39">
        <v>2734.7155185900001</v>
      </c>
      <c r="G31" s="54">
        <f>(F31/B30-1)*100</f>
        <v>2.4214838342272893</v>
      </c>
      <c r="H31" s="87">
        <v>2907.7257055500504</v>
      </c>
      <c r="I31" s="54">
        <f>(H31/H30-1)*100</f>
        <v>4.6339061708585927</v>
      </c>
      <c r="J31" s="39">
        <v>2938.7226429762109</v>
      </c>
      <c r="K31" s="41">
        <v>4.4384222902434267</v>
      </c>
      <c r="L31" s="39">
        <v>2916.5789357214248</v>
      </c>
      <c r="M31" s="41">
        <v>4.043123660378245</v>
      </c>
      <c r="N31" s="38">
        <v>2911.4777459187799</v>
      </c>
      <c r="O31" s="38">
        <v>4.1175036600500814</v>
      </c>
      <c r="P31" s="38">
        <v>2869.4063241957952</v>
      </c>
      <c r="Q31" s="41">
        <v>4.026396021879397</v>
      </c>
      <c r="R31" s="38">
        <v>2793.2374561500001</v>
      </c>
      <c r="S31" s="41">
        <v>3.5483517354836458</v>
      </c>
      <c r="T31" s="38"/>
      <c r="U31" s="39"/>
      <c r="V31" s="39"/>
      <c r="W31" s="38"/>
      <c r="AA31" s="40"/>
      <c r="AB31" s="39"/>
      <c r="AC31" s="38"/>
      <c r="AD31" s="38"/>
      <c r="AE31" s="38"/>
      <c r="AF31" s="38"/>
      <c r="AG31" s="38"/>
      <c r="AH31" s="38"/>
      <c r="AI31" s="38"/>
      <c r="AJ31" s="38"/>
      <c r="AK31" s="38"/>
      <c r="AL31" s="38"/>
      <c r="AM31" s="38"/>
      <c r="AN31" s="38"/>
      <c r="AO31" s="38"/>
      <c r="AP31" s="38"/>
      <c r="AQ31" s="38"/>
      <c r="AR31" s="38"/>
      <c r="AS31" s="38"/>
      <c r="AT31" s="38"/>
      <c r="AU31" s="38"/>
      <c r="AV31" s="38"/>
      <c r="AW31" s="38"/>
      <c r="AX31" s="38"/>
      <c r="AY31" s="38"/>
    </row>
    <row r="32" spans="1:51" ht="13.15" x14ac:dyDescent="0.4">
      <c r="A32" s="42" t="s">
        <v>71</v>
      </c>
      <c r="B32" s="80"/>
      <c r="C32" s="85"/>
      <c r="D32" s="39">
        <v>2910.7706103500004</v>
      </c>
      <c r="E32" s="54">
        <f>(D32/D31-1)*100</f>
        <v>6.968480544954736</v>
      </c>
      <c r="F32" s="39">
        <v>2855.9840456400002</v>
      </c>
      <c r="G32" s="54">
        <f>(F32/F31-1)*100</f>
        <v>4.4344110466205011</v>
      </c>
      <c r="H32" s="87">
        <v>3029.6609178954341</v>
      </c>
      <c r="I32" s="54">
        <f t="shared" ref="I32:I33" si="1">(H32/H31-1)*100</f>
        <v>4.1934908823291872</v>
      </c>
      <c r="J32" s="39">
        <v>3056.8737187427423</v>
      </c>
      <c r="K32" s="41">
        <v>4.0204908771817038</v>
      </c>
      <c r="L32" s="39">
        <v>3033.9475053844817</v>
      </c>
      <c r="M32" s="41">
        <v>4.0241862898192204</v>
      </c>
      <c r="N32" s="38">
        <v>3038.1852563751308</v>
      </c>
      <c r="O32" s="38">
        <v>4.3519999640720508</v>
      </c>
      <c r="P32" s="38"/>
      <c r="Q32" s="41"/>
      <c r="R32" s="38"/>
      <c r="S32" s="41"/>
      <c r="T32" s="38"/>
      <c r="U32" s="39"/>
      <c r="V32" s="39"/>
      <c r="W32" s="38"/>
      <c r="AA32" s="40"/>
      <c r="AB32" s="39"/>
      <c r="AC32" s="38"/>
      <c r="AD32" s="38"/>
      <c r="AE32" s="38"/>
      <c r="AF32" s="38"/>
      <c r="AG32" s="38"/>
      <c r="AH32" s="38"/>
      <c r="AI32" s="38"/>
      <c r="AJ32" s="38"/>
      <c r="AK32" s="38"/>
      <c r="AL32" s="38"/>
      <c r="AM32" s="38"/>
      <c r="AN32" s="38"/>
      <c r="AO32" s="38"/>
      <c r="AP32" s="38"/>
      <c r="AQ32" s="38"/>
      <c r="AR32" s="38"/>
      <c r="AS32" s="38"/>
      <c r="AT32" s="38"/>
      <c r="AU32" s="38"/>
      <c r="AV32" s="38"/>
      <c r="AW32" s="38"/>
      <c r="AX32" s="38"/>
      <c r="AY32" s="38"/>
    </row>
    <row r="33" spans="1:51" ht="13.15" x14ac:dyDescent="0.4">
      <c r="A33" s="42" t="s">
        <v>75</v>
      </c>
      <c r="B33" s="80"/>
      <c r="C33" s="85"/>
      <c r="D33" s="39">
        <v>3050.56033596</v>
      </c>
      <c r="E33" s="54">
        <f t="shared" ref="E33:E35" si="2">(D33/D32-1)*100</f>
        <v>4.8024988679266301</v>
      </c>
      <c r="F33" s="39">
        <v>2950.8095052499998</v>
      </c>
      <c r="G33" s="54">
        <f t="shared" ref="G33:G34" si="3">(F33/F32-1)*100</f>
        <v>3.3202377217324441</v>
      </c>
      <c r="H33" s="87">
        <v>3161.3560316490548</v>
      </c>
      <c r="I33" s="54">
        <f t="shared" si="1"/>
        <v>4.3468598408399783</v>
      </c>
      <c r="J33" s="39">
        <v>3182.0443940718396</v>
      </c>
      <c r="K33" s="41">
        <v>4.094728367797229</v>
      </c>
      <c r="L33" s="41"/>
      <c r="M33" s="41"/>
      <c r="N33" s="38"/>
      <c r="O33" s="38"/>
      <c r="P33" s="38"/>
      <c r="Q33" s="41"/>
      <c r="R33" s="38"/>
      <c r="S33" s="41"/>
      <c r="T33" s="38"/>
      <c r="U33" s="39"/>
      <c r="V33" s="39"/>
      <c r="W33" s="38"/>
      <c r="AA33" s="40"/>
      <c r="AB33" s="39"/>
      <c r="AC33" s="38"/>
      <c r="AD33" s="38"/>
      <c r="AE33" s="38"/>
      <c r="AF33" s="38"/>
      <c r="AG33" s="38"/>
      <c r="AH33" s="38"/>
      <c r="AI33" s="38"/>
      <c r="AJ33" s="38"/>
      <c r="AK33" s="38"/>
      <c r="AL33" s="38"/>
      <c r="AM33" s="38"/>
      <c r="AN33" s="38"/>
      <c r="AO33" s="38"/>
      <c r="AP33" s="38"/>
      <c r="AQ33" s="38"/>
      <c r="AR33" s="38"/>
      <c r="AS33" s="38"/>
      <c r="AT33" s="38"/>
      <c r="AU33" s="38"/>
      <c r="AV33" s="38"/>
      <c r="AW33" s="38"/>
      <c r="AX33" s="38"/>
      <c r="AY33" s="38"/>
    </row>
    <row r="34" spans="1:51" ht="13.15" x14ac:dyDescent="0.4">
      <c r="A34" s="42" t="s">
        <v>77</v>
      </c>
      <c r="B34" s="80"/>
      <c r="C34" s="85"/>
      <c r="D34" s="39">
        <v>3196.1451591800001</v>
      </c>
      <c r="E34" s="54">
        <f t="shared" si="2"/>
        <v>4.7723961235529799</v>
      </c>
      <c r="F34" s="39">
        <v>3066.1614244699999</v>
      </c>
      <c r="G34" s="54">
        <f t="shared" si="3"/>
        <v>3.9091618423611862</v>
      </c>
      <c r="H34" s="87"/>
      <c r="I34" s="54"/>
      <c r="J34" s="39"/>
      <c r="K34" s="41"/>
      <c r="L34" s="41"/>
      <c r="M34" s="41"/>
      <c r="N34" s="38"/>
      <c r="O34" s="38"/>
      <c r="P34" s="38"/>
      <c r="Q34" s="41"/>
      <c r="R34" s="38"/>
      <c r="S34" s="41"/>
      <c r="T34" s="38"/>
      <c r="U34" s="39"/>
      <c r="V34" s="39"/>
      <c r="W34" s="38"/>
      <c r="AA34" s="40"/>
      <c r="AB34" s="39"/>
      <c r="AC34" s="38"/>
      <c r="AD34" s="38"/>
      <c r="AE34" s="38"/>
      <c r="AF34" s="38"/>
      <c r="AG34" s="38"/>
      <c r="AH34" s="38"/>
      <c r="AI34" s="38"/>
      <c r="AJ34" s="38"/>
      <c r="AK34" s="38"/>
      <c r="AL34" s="38"/>
      <c r="AM34" s="38"/>
      <c r="AN34" s="38"/>
      <c r="AO34" s="38"/>
      <c r="AP34" s="38"/>
      <c r="AQ34" s="38"/>
      <c r="AR34" s="38"/>
      <c r="AS34" s="38"/>
      <c r="AT34" s="38"/>
      <c r="AU34" s="38"/>
      <c r="AV34" s="38"/>
      <c r="AW34" s="38"/>
      <c r="AX34" s="38"/>
      <c r="AY34" s="38"/>
    </row>
    <row r="35" spans="1:51" ht="14.25" customHeight="1" thickBot="1" x14ac:dyDescent="0.45">
      <c r="A35" s="43" t="s">
        <v>84</v>
      </c>
      <c r="B35" s="58"/>
      <c r="C35" s="65"/>
      <c r="D35" s="95">
        <v>3350.21283735</v>
      </c>
      <c r="E35" s="97">
        <f t="shared" si="2"/>
        <v>4.82042180491975</v>
      </c>
      <c r="F35" s="58"/>
      <c r="G35" s="97"/>
      <c r="H35" s="82"/>
      <c r="I35" s="82"/>
      <c r="J35" s="82"/>
      <c r="K35" s="82"/>
      <c r="L35" s="58"/>
      <c r="M35" s="82"/>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row>
    <row r="36" spans="1:51" ht="13.15" x14ac:dyDescent="0.4">
      <c r="B36" s="13" t="s">
        <v>44</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13"/>
      <c r="AK36" s="27"/>
      <c r="AL36" s="13"/>
      <c r="AM36" s="27"/>
      <c r="AN36" s="13"/>
      <c r="AO36" s="27"/>
      <c r="AP36" s="13"/>
      <c r="AQ36" s="27"/>
      <c r="AR36" s="13"/>
      <c r="AS36" s="27"/>
      <c r="AT36" s="13"/>
      <c r="AU36" s="27"/>
      <c r="AV36" s="13"/>
      <c r="AW36" s="27"/>
      <c r="AX36" s="13"/>
      <c r="AY36" s="27"/>
    </row>
    <row r="37" spans="1:51" ht="13.15" x14ac:dyDescent="0.4">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4"/>
      <c r="AK37" s="45"/>
      <c r="AL37" s="44"/>
      <c r="AM37" s="45"/>
      <c r="AN37" s="44"/>
      <c r="AO37" s="45"/>
      <c r="AP37" s="44"/>
      <c r="AQ37" s="45"/>
      <c r="AR37" s="44"/>
      <c r="AS37" s="45"/>
      <c r="AT37" s="44"/>
      <c r="AU37" s="45"/>
      <c r="AV37" s="44"/>
      <c r="AW37" s="45"/>
      <c r="AX37" s="44"/>
      <c r="AY37" s="45"/>
    </row>
    <row r="38" spans="1:51" ht="13.15" x14ac:dyDescent="0.4">
      <c r="B38" s="46"/>
      <c r="AJ38" s="32"/>
      <c r="AL38" s="32"/>
      <c r="AN38" s="32"/>
      <c r="AP38" s="32"/>
      <c r="AR38" s="32"/>
      <c r="AT38" s="32"/>
      <c r="AV38" s="32"/>
      <c r="AX38" s="32"/>
    </row>
    <row r="39" spans="1:51" ht="13.15" x14ac:dyDescent="0.4">
      <c r="B39" s="35"/>
      <c r="AJ39" s="32"/>
      <c r="AL39" s="32"/>
      <c r="AN39" s="32"/>
      <c r="AP39" s="32"/>
      <c r="AR39" s="32"/>
      <c r="AT39" s="32"/>
      <c r="AV39" s="32"/>
      <c r="AX39" s="32"/>
    </row>
    <row r="40" spans="1:51" ht="13.15" x14ac:dyDescent="0.4">
      <c r="B40" s="28"/>
      <c r="C40" s="30"/>
      <c r="D40" s="30"/>
      <c r="E40" s="30"/>
      <c r="J40" s="30"/>
      <c r="K40" s="30"/>
      <c r="L40" s="30"/>
      <c r="M40" s="30"/>
      <c r="N40" s="30"/>
      <c r="O40" s="30"/>
      <c r="V40" s="31"/>
      <c r="W40" s="31"/>
      <c r="X40" s="31"/>
      <c r="Y40" s="31"/>
      <c r="Z40" s="31"/>
      <c r="AA40" s="31"/>
      <c r="AB40" s="31"/>
      <c r="AC40" s="31"/>
      <c r="AD40" s="31"/>
      <c r="AE40" s="31"/>
      <c r="AF40" s="31"/>
      <c r="AG40" s="31"/>
      <c r="AH40" s="31"/>
      <c r="AI40" s="31"/>
      <c r="AJ40" s="31"/>
      <c r="AK40" s="31"/>
      <c r="AL40" s="31"/>
      <c r="AM40" s="31"/>
      <c r="AN40" s="32"/>
      <c r="AP40" s="32"/>
      <c r="AR40" s="32"/>
      <c r="AT40" s="32"/>
      <c r="AV40" s="32"/>
      <c r="AX40" s="32"/>
    </row>
    <row r="41" spans="1:51" ht="13.15" x14ac:dyDescent="0.4">
      <c r="B41" s="28"/>
      <c r="C41" s="30"/>
      <c r="D41" s="30"/>
      <c r="E41" s="30"/>
      <c r="J41" s="30"/>
      <c r="K41" s="30"/>
      <c r="L41" s="30"/>
      <c r="M41" s="30"/>
      <c r="N41" s="30"/>
      <c r="O41" s="30"/>
      <c r="V41" s="31"/>
      <c r="W41" s="31"/>
      <c r="X41" s="31"/>
      <c r="Y41" s="31"/>
      <c r="Z41" s="31"/>
      <c r="AA41" s="31"/>
      <c r="AB41" s="31"/>
      <c r="AC41" s="31"/>
      <c r="AD41" s="31"/>
      <c r="AE41" s="31"/>
      <c r="AF41" s="31"/>
      <c r="AG41" s="31"/>
      <c r="AH41" s="31"/>
      <c r="AI41" s="31"/>
      <c r="AJ41" s="31"/>
      <c r="AK41" s="31"/>
      <c r="AL41" s="31"/>
      <c r="AM41" s="31"/>
      <c r="AN41" s="32"/>
      <c r="AP41" s="32"/>
      <c r="AR41" s="32"/>
      <c r="AT41" s="32"/>
      <c r="AV41" s="32"/>
      <c r="AX41" s="32"/>
    </row>
    <row r="42" spans="1:51" ht="13.15" x14ac:dyDescent="0.4">
      <c r="B42" s="29"/>
      <c r="C42" s="31"/>
      <c r="D42" s="31"/>
      <c r="E42" s="31"/>
      <c r="J42" s="31"/>
      <c r="K42" s="31"/>
      <c r="L42" s="31"/>
      <c r="M42" s="31"/>
      <c r="N42" s="31"/>
      <c r="O42" s="31"/>
      <c r="P42" s="32"/>
      <c r="Q42" s="32"/>
      <c r="V42" s="31"/>
      <c r="W42" s="31"/>
      <c r="X42" s="31"/>
      <c r="Y42" s="31"/>
      <c r="Z42" s="31"/>
      <c r="AA42" s="31"/>
      <c r="AB42" s="31"/>
      <c r="AC42" s="31"/>
      <c r="AD42" s="31"/>
      <c r="AE42" s="31"/>
      <c r="AF42" s="31"/>
      <c r="AG42" s="31"/>
      <c r="AH42" s="31"/>
      <c r="AI42" s="31"/>
      <c r="AJ42" s="31"/>
      <c r="AK42" s="31"/>
      <c r="AL42" s="31"/>
      <c r="AM42" s="31"/>
      <c r="AN42" s="32"/>
      <c r="AP42" s="32"/>
      <c r="AR42" s="32"/>
      <c r="AT42" s="32"/>
      <c r="AV42" s="32"/>
      <c r="AX42" s="32"/>
    </row>
    <row r="43" spans="1:51" ht="13.15" x14ac:dyDescent="0.4">
      <c r="B43" s="29"/>
      <c r="C43" s="31"/>
      <c r="D43" s="31"/>
      <c r="E43" s="31"/>
      <c r="F43" s="32"/>
      <c r="G43" s="32"/>
      <c r="H43" s="32"/>
      <c r="I43" s="32"/>
      <c r="J43" s="31"/>
      <c r="K43" s="31"/>
      <c r="L43" s="31"/>
      <c r="M43" s="31"/>
      <c r="N43" s="31"/>
      <c r="O43" s="31"/>
      <c r="P43" s="32"/>
      <c r="Q43" s="32"/>
      <c r="R43" s="32"/>
      <c r="S43" s="32"/>
      <c r="V43" s="31"/>
      <c r="W43" s="31"/>
      <c r="X43" s="31"/>
      <c r="Y43" s="31"/>
      <c r="Z43" s="31"/>
      <c r="AA43" s="31"/>
      <c r="AB43" s="31"/>
      <c r="AC43" s="31"/>
      <c r="AD43" s="31"/>
      <c r="AE43" s="31"/>
      <c r="AF43" s="31"/>
      <c r="AG43" s="31"/>
      <c r="AH43" s="31"/>
      <c r="AI43" s="31"/>
      <c r="AJ43" s="31"/>
      <c r="AK43" s="31"/>
      <c r="AL43" s="31"/>
      <c r="AM43" s="31"/>
      <c r="AN43" s="32"/>
      <c r="AP43" s="32"/>
      <c r="AR43" s="32"/>
      <c r="AT43" s="32"/>
      <c r="AV43" s="32"/>
      <c r="AX43" s="32"/>
    </row>
    <row r="44" spans="1:51" ht="13.15" hidden="1" x14ac:dyDescent="0.4">
      <c r="B44" s="29"/>
      <c r="C44" s="31"/>
      <c r="D44" s="31"/>
      <c r="E44" s="31"/>
      <c r="F44" s="32"/>
      <c r="G44" s="32"/>
      <c r="H44" s="32"/>
      <c r="I44" s="32"/>
      <c r="J44" s="31"/>
      <c r="K44" s="31"/>
      <c r="L44" s="31"/>
      <c r="M44" s="31"/>
      <c r="N44" s="31"/>
      <c r="O44" s="31"/>
      <c r="P44" s="32"/>
      <c r="Q44" s="32"/>
      <c r="R44" s="32"/>
      <c r="S44" s="32"/>
      <c r="V44" s="31"/>
      <c r="W44" s="31"/>
      <c r="X44" s="31"/>
      <c r="Y44" s="31"/>
      <c r="Z44" s="31"/>
      <c r="AA44" s="31"/>
      <c r="AB44" s="31"/>
      <c r="AC44" s="31"/>
      <c r="AD44" s="31"/>
      <c r="AE44" s="31"/>
      <c r="AF44" s="31"/>
      <c r="AG44" s="31"/>
      <c r="AH44" s="31"/>
      <c r="AI44" s="31"/>
      <c r="AJ44" s="31"/>
      <c r="AK44" s="31"/>
      <c r="AL44" s="31"/>
      <c r="AM44" s="31"/>
      <c r="AN44" s="32"/>
      <c r="AP44" s="32"/>
      <c r="AR44" s="32"/>
      <c r="AT44" s="32"/>
      <c r="AV44" s="32"/>
      <c r="AX44" s="32"/>
    </row>
    <row r="45" spans="1:51" ht="13.15" hidden="1" x14ac:dyDescent="0.4">
      <c r="C45" s="32"/>
      <c r="D45" s="32"/>
      <c r="E45" s="32"/>
      <c r="F45" s="32"/>
      <c r="G45" s="32"/>
      <c r="H45" s="32"/>
      <c r="I45" s="32"/>
      <c r="J45" s="32"/>
      <c r="K45" s="32"/>
      <c r="L45" s="32"/>
      <c r="M45" s="32"/>
      <c r="N45" s="32"/>
      <c r="O45" s="32"/>
      <c r="P45" s="32"/>
      <c r="Q45" s="32"/>
      <c r="R45" s="32"/>
      <c r="S45" s="32"/>
      <c r="AJ45" s="32"/>
      <c r="AL45" s="32"/>
      <c r="AN45" s="32"/>
      <c r="AP45" s="32"/>
      <c r="AR45" s="32"/>
      <c r="AT45" s="32"/>
      <c r="AV45" s="32"/>
      <c r="AX45" s="32"/>
    </row>
    <row r="46" spans="1:51" ht="13.15" hidden="1" x14ac:dyDescent="0.4">
      <c r="C46" s="32"/>
      <c r="D46" s="32"/>
      <c r="E46" s="32"/>
      <c r="F46" s="32"/>
      <c r="G46" s="32"/>
      <c r="H46" s="32"/>
      <c r="I46" s="32"/>
      <c r="J46" s="32"/>
      <c r="K46" s="32"/>
      <c r="L46" s="32"/>
      <c r="M46" s="32"/>
      <c r="N46" s="32"/>
      <c r="O46" s="32"/>
      <c r="P46" s="32"/>
      <c r="Q46" s="32"/>
      <c r="R46" s="32"/>
      <c r="S46" s="32"/>
      <c r="AJ46" s="32"/>
      <c r="AL46" s="32"/>
      <c r="AN46" s="32"/>
      <c r="AP46" s="32"/>
      <c r="AR46" s="32"/>
      <c r="AT46" s="32"/>
      <c r="AV46" s="32"/>
      <c r="AX46" s="32"/>
    </row>
    <row r="47" spans="1:51" ht="13.15" hidden="1" x14ac:dyDescent="0.4">
      <c r="C47" s="32"/>
      <c r="D47" s="32"/>
      <c r="E47" s="32"/>
      <c r="F47" s="32"/>
      <c r="G47" s="32"/>
      <c r="H47" s="32"/>
      <c r="I47" s="32"/>
      <c r="J47" s="32"/>
      <c r="K47" s="32"/>
      <c r="L47" s="32"/>
      <c r="M47" s="32"/>
      <c r="N47" s="32"/>
      <c r="O47" s="32"/>
      <c r="P47" s="32"/>
      <c r="Q47" s="32"/>
      <c r="R47" s="32"/>
      <c r="S47" s="32"/>
      <c r="AJ47" s="32"/>
      <c r="AL47" s="32"/>
      <c r="AN47" s="32"/>
      <c r="AP47" s="32"/>
      <c r="AR47" s="32"/>
      <c r="AT47" s="32"/>
      <c r="AV47" s="32"/>
      <c r="AX47" s="32"/>
    </row>
    <row r="48" spans="1:51" ht="13.15" hidden="1" x14ac:dyDescent="0.4">
      <c r="C48" s="32"/>
      <c r="D48" s="32"/>
      <c r="E48" s="32"/>
      <c r="F48" s="32"/>
      <c r="G48" s="32"/>
      <c r="H48" s="32"/>
      <c r="I48" s="32"/>
      <c r="J48" s="32"/>
      <c r="K48" s="32"/>
      <c r="L48" s="32"/>
      <c r="M48" s="32"/>
      <c r="N48" s="32"/>
      <c r="O48" s="32"/>
      <c r="P48" s="32"/>
      <c r="Q48" s="32"/>
      <c r="R48" s="32"/>
      <c r="S48" s="32"/>
      <c r="AJ48" s="32"/>
      <c r="AL48" s="32"/>
      <c r="AN48" s="32"/>
      <c r="AP48" s="32"/>
      <c r="AR48" s="32"/>
      <c r="AT48" s="32"/>
      <c r="AV48" s="32"/>
      <c r="AX48" s="32"/>
    </row>
    <row r="49" spans="2:50" ht="13.15" hidden="1" x14ac:dyDescent="0.4">
      <c r="C49" s="32"/>
      <c r="D49" s="32"/>
      <c r="E49" s="32"/>
      <c r="F49" s="32"/>
      <c r="G49" s="32"/>
      <c r="H49" s="32"/>
      <c r="I49" s="32"/>
      <c r="J49" s="32"/>
      <c r="K49" s="32"/>
      <c r="L49" s="32"/>
      <c r="M49" s="32"/>
      <c r="N49" s="32"/>
      <c r="O49" s="32"/>
      <c r="P49" s="32"/>
      <c r="Q49" s="32"/>
      <c r="R49" s="32"/>
      <c r="S49" s="32"/>
      <c r="AJ49" s="32"/>
      <c r="AL49" s="32"/>
      <c r="AN49" s="32"/>
      <c r="AP49" s="32"/>
      <c r="AR49" s="32"/>
      <c r="AT49" s="32"/>
      <c r="AV49" s="32"/>
      <c r="AX49" s="32"/>
    </row>
    <row r="50" spans="2:50" ht="13.15" hidden="1" x14ac:dyDescent="0.4">
      <c r="C50" s="32"/>
      <c r="D50" s="32"/>
      <c r="E50" s="32"/>
      <c r="F50" s="32"/>
      <c r="G50" s="32"/>
      <c r="H50" s="32"/>
      <c r="I50" s="32"/>
      <c r="J50" s="32"/>
      <c r="K50" s="32"/>
      <c r="L50" s="32"/>
      <c r="M50" s="32"/>
      <c r="N50" s="32"/>
      <c r="O50" s="32"/>
      <c r="P50" s="32"/>
      <c r="Q50" s="32"/>
      <c r="R50" s="32"/>
      <c r="S50" s="32"/>
      <c r="AJ50" s="32"/>
      <c r="AL50" s="32"/>
      <c r="AN50" s="32"/>
      <c r="AP50" s="32"/>
      <c r="AR50" s="32"/>
      <c r="AT50" s="32"/>
      <c r="AV50" s="32"/>
      <c r="AX50" s="32"/>
    </row>
    <row r="51" spans="2:50" ht="13.15" hidden="1" x14ac:dyDescent="0.4">
      <c r="C51" s="32"/>
      <c r="D51" s="32"/>
      <c r="E51" s="32"/>
      <c r="F51" s="32"/>
      <c r="G51" s="32"/>
      <c r="H51" s="32"/>
      <c r="I51" s="32"/>
      <c r="J51" s="32"/>
      <c r="K51" s="32"/>
      <c r="L51" s="32"/>
      <c r="M51" s="32"/>
      <c r="N51" s="32"/>
      <c r="O51" s="32"/>
      <c r="P51" s="32"/>
      <c r="Q51" s="32"/>
      <c r="R51" s="32"/>
      <c r="S51" s="32"/>
      <c r="AJ51" s="32"/>
      <c r="AL51" s="32"/>
      <c r="AN51" s="32"/>
      <c r="AP51" s="32"/>
      <c r="AR51" s="32"/>
      <c r="AT51" s="32"/>
      <c r="AV51" s="32"/>
      <c r="AX51" s="32"/>
    </row>
    <row r="52" spans="2:50" ht="13.15" hidden="1" x14ac:dyDescent="0.4">
      <c r="C52" s="32"/>
      <c r="D52" s="32"/>
      <c r="E52" s="32"/>
      <c r="F52" s="32"/>
      <c r="G52" s="32"/>
      <c r="H52" s="32"/>
      <c r="I52" s="32"/>
      <c r="J52" s="32"/>
      <c r="K52" s="32"/>
      <c r="L52" s="32"/>
      <c r="M52" s="32"/>
      <c r="N52" s="32"/>
      <c r="O52" s="32"/>
      <c r="P52" s="32"/>
      <c r="Q52" s="32"/>
      <c r="R52" s="32"/>
      <c r="S52" s="32"/>
      <c r="AJ52" s="32"/>
      <c r="AL52" s="32"/>
      <c r="AN52" s="32"/>
      <c r="AP52" s="32"/>
      <c r="AR52" s="32"/>
      <c r="AT52" s="32"/>
      <c r="AV52" s="32"/>
      <c r="AX52" s="32"/>
    </row>
    <row r="53" spans="2:50" ht="13.15" hidden="1" x14ac:dyDescent="0.4">
      <c r="C53" s="32"/>
      <c r="D53" s="32"/>
      <c r="E53" s="32"/>
      <c r="F53" s="32"/>
      <c r="G53" s="32"/>
      <c r="H53" s="32"/>
      <c r="I53" s="32"/>
      <c r="J53" s="32"/>
      <c r="K53" s="32"/>
      <c r="L53" s="32"/>
      <c r="M53" s="32"/>
      <c r="N53" s="32"/>
      <c r="O53" s="32"/>
      <c r="P53" s="32"/>
      <c r="Q53" s="32"/>
      <c r="R53" s="32"/>
      <c r="S53" s="32"/>
      <c r="AJ53" s="32"/>
      <c r="AL53" s="32"/>
      <c r="AN53" s="32"/>
      <c r="AP53" s="32"/>
      <c r="AR53" s="32"/>
      <c r="AT53" s="32"/>
      <c r="AV53" s="32"/>
      <c r="AX53" s="32"/>
    </row>
    <row r="54" spans="2:50" ht="13.15" hidden="1" x14ac:dyDescent="0.4">
      <c r="C54" s="32"/>
      <c r="D54" s="32"/>
      <c r="E54" s="32"/>
      <c r="F54" s="32"/>
      <c r="G54" s="32"/>
      <c r="H54" s="32"/>
      <c r="I54" s="32"/>
      <c r="J54" s="32"/>
      <c r="K54" s="32"/>
      <c r="L54" s="32"/>
      <c r="M54" s="32"/>
      <c r="N54" s="32"/>
      <c r="O54" s="32"/>
      <c r="P54" s="32"/>
      <c r="Q54" s="32"/>
      <c r="R54" s="32"/>
      <c r="S54" s="32"/>
      <c r="AJ54" s="32"/>
      <c r="AL54" s="32"/>
      <c r="AN54" s="32"/>
      <c r="AP54" s="32"/>
      <c r="AR54" s="32"/>
      <c r="AT54" s="32"/>
      <c r="AV54" s="32"/>
      <c r="AX54" s="32"/>
    </row>
    <row r="55" spans="2:50" ht="13.15" hidden="1" x14ac:dyDescent="0.4">
      <c r="C55" s="32"/>
      <c r="D55" s="32"/>
      <c r="E55" s="32"/>
      <c r="F55" s="32"/>
      <c r="G55" s="32"/>
      <c r="H55" s="32"/>
      <c r="I55" s="32"/>
      <c r="J55" s="32"/>
      <c r="K55" s="32"/>
      <c r="L55" s="32"/>
      <c r="M55" s="32"/>
      <c r="N55" s="32"/>
      <c r="O55" s="32"/>
      <c r="P55" s="32"/>
      <c r="Q55" s="32"/>
      <c r="R55" s="32"/>
      <c r="S55" s="32"/>
      <c r="AJ55" s="32"/>
      <c r="AL55" s="32"/>
      <c r="AN55" s="32"/>
      <c r="AP55" s="32"/>
      <c r="AR55" s="32"/>
      <c r="AT55" s="32"/>
      <c r="AV55" s="32"/>
      <c r="AX55" s="32"/>
    </row>
    <row r="56" spans="2:50" ht="13.15" hidden="1" x14ac:dyDescent="0.4">
      <c r="C56" s="32"/>
      <c r="D56" s="32"/>
      <c r="E56" s="32"/>
      <c r="F56" s="32"/>
      <c r="G56" s="32"/>
      <c r="H56" s="32"/>
      <c r="I56" s="32"/>
      <c r="J56" s="32"/>
      <c r="K56" s="32"/>
      <c r="L56" s="32"/>
      <c r="M56" s="32"/>
      <c r="N56" s="32"/>
      <c r="O56" s="32"/>
      <c r="P56" s="32"/>
      <c r="Q56" s="32"/>
      <c r="R56" s="32"/>
      <c r="S56" s="32"/>
      <c r="AJ56" s="32"/>
      <c r="AL56" s="32"/>
      <c r="AN56" s="32"/>
      <c r="AP56" s="32"/>
      <c r="AR56" s="32"/>
      <c r="AT56" s="32"/>
      <c r="AV56" s="32"/>
      <c r="AX56" s="32"/>
    </row>
    <row r="57" spans="2:50" ht="13.15" hidden="1" x14ac:dyDescent="0.4">
      <c r="C57" s="32"/>
      <c r="D57" s="32"/>
      <c r="E57" s="32"/>
      <c r="F57" s="32"/>
      <c r="G57" s="32"/>
      <c r="H57" s="32"/>
      <c r="I57" s="32"/>
      <c r="J57" s="32"/>
      <c r="K57" s="32"/>
      <c r="L57" s="32"/>
      <c r="M57" s="32"/>
      <c r="N57" s="32"/>
      <c r="O57" s="32"/>
      <c r="R57" s="32"/>
      <c r="S57" s="32"/>
      <c r="AJ57" s="32"/>
      <c r="AL57" s="32"/>
      <c r="AN57" s="32"/>
      <c r="AP57" s="32"/>
      <c r="AR57" s="32"/>
      <c r="AT57" s="32"/>
      <c r="AV57" s="32"/>
      <c r="AX57" s="32"/>
    </row>
    <row r="58" spans="2:50" ht="13.15" hidden="1" x14ac:dyDescent="0.4">
      <c r="B58" s="32"/>
      <c r="C58" s="32"/>
      <c r="D58" s="32"/>
      <c r="E58" s="32"/>
      <c r="J58" s="32"/>
      <c r="K58" s="32"/>
      <c r="L58" s="32"/>
      <c r="M58" s="32"/>
      <c r="N58" s="32"/>
      <c r="O58" s="32"/>
      <c r="AJ58" s="32"/>
      <c r="AL58" s="32"/>
      <c r="AN58" s="32"/>
      <c r="AP58" s="32"/>
      <c r="AR58" s="32"/>
      <c r="AT58" s="32"/>
      <c r="AV58" s="32"/>
      <c r="AX58" s="32"/>
    </row>
    <row r="59" spans="2:50" ht="13.15" hidden="1" x14ac:dyDescent="0.4"/>
    <row r="60" spans="2:50" ht="0" hidden="1" customHeight="1" x14ac:dyDescent="0.4"/>
    <row r="61" spans="2:50" ht="0" hidden="1" customHeight="1" x14ac:dyDescent="0.4"/>
    <row r="62" spans="2:50" ht="0" hidden="1" customHeight="1" x14ac:dyDescent="0.4"/>
    <row r="63" spans="2:50" ht="0" hidden="1" customHeight="1" x14ac:dyDescent="0.4"/>
    <row r="64" spans="2:50" ht="0" hidden="1" customHeight="1" x14ac:dyDescent="0.4"/>
    <row r="65" ht="0" hidden="1" customHeight="1" x14ac:dyDescent="0.4"/>
  </sheetData>
  <pageMargins left="0.7" right="0.7" top="0.75" bottom="0.75" header="0.3" footer="0.3"/>
  <pageSetup paperSize="9" scale="31" fitToHeight="0" orientation="landscape" r:id="rId1"/>
  <headerFooter>
    <oddFooter>&amp;L&amp;"Calibri"&amp;11&amp;K000000&amp;"arial,Bold"&amp;10&amp;K3F3F3FPublic_x000D_&amp;1#&amp;"Calibri"&amp;11&amp;K000000OFFICIAL</oddFooter>
    <evenFooter>&amp;L&amp;"arial,Bold"&amp;10&amp;K3F3F3FPublic</evenFooter>
    <firstFooter>&amp;L&amp;"arial,Bold"&amp;10&amp;K3F3F3FPublic</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Introduction</vt:lpstr>
      <vt:lpstr>Overview</vt:lpstr>
      <vt:lpstr>Payroll tax</vt:lpstr>
      <vt:lpstr>Total taxation revenue</vt:lpstr>
      <vt:lpstr>Mental health &amp; wellbeing levy</vt:lpstr>
      <vt:lpstr>Land transfer duty</vt:lpstr>
      <vt:lpstr>Gambling taxes</vt:lpstr>
      <vt:lpstr>Insurance taxes</vt:lpstr>
      <vt:lpstr>Motor vehicle taxes</vt:lpstr>
      <vt:lpstr>Land tax</vt:lpstr>
      <vt:lpstr>Fire services property levy</vt:lpstr>
      <vt:lpstr>Other taxes</vt:lpstr>
    </vt:vector>
  </TitlesOfParts>
  <Company>Victorian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Duy Nguyen</dc:creator>
  <cp:lastModifiedBy>Ana Marija Dabo (DTF)</cp:lastModifiedBy>
  <cp:lastPrinted>2019-05-20T05:41:07Z</cp:lastPrinted>
  <dcterms:created xsi:type="dcterms:W3CDTF">2015-11-25T04:41:42Z</dcterms:created>
  <dcterms:modified xsi:type="dcterms:W3CDTF">2021-05-18T07:24:16Z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4c22b5b4-5d95-4bc3-bbb7-975d365404e4</vt:lpwstr>
  </property>
  <property fmtid="{D5CDD505-2E9C-101B-9397-08002B2CF9AE}" pid="3" name="PSPFClassification">
    <vt:lpwstr>Public</vt:lpwstr>
  </property>
  <property fmtid="{D5CDD505-2E9C-101B-9397-08002B2CF9AE}" pid="4" name="Classification">
    <vt:lpwstr>Public</vt:lpwstr>
  </property>
  <property fmtid="{D5CDD505-2E9C-101B-9397-08002B2CF9AE}" pid="5" name="MSIP_Label_7158ebbd-6c5e-441f-bfc9-4eb8c11e3978_Enabled">
    <vt:lpwstr>true</vt:lpwstr>
  </property>
  <property fmtid="{D5CDD505-2E9C-101B-9397-08002B2CF9AE}" pid="6" name="MSIP_Label_7158ebbd-6c5e-441f-bfc9-4eb8c11e3978_SetDate">
    <vt:lpwstr>2021-05-18T07:24:16Z</vt:lpwstr>
  </property>
  <property fmtid="{D5CDD505-2E9C-101B-9397-08002B2CF9AE}" pid="7" name="MSIP_Label_7158ebbd-6c5e-441f-bfc9-4eb8c11e3978_Method">
    <vt:lpwstr>Privileged</vt:lpwstr>
  </property>
  <property fmtid="{D5CDD505-2E9C-101B-9397-08002B2CF9AE}" pid="8" name="MSIP_Label_7158ebbd-6c5e-441f-bfc9-4eb8c11e3978_Name">
    <vt:lpwstr>7158ebbd-6c5e-441f-bfc9-4eb8c11e3978</vt:lpwstr>
  </property>
  <property fmtid="{D5CDD505-2E9C-101B-9397-08002B2CF9AE}" pid="9" name="MSIP_Label_7158ebbd-6c5e-441f-bfc9-4eb8c11e3978_SiteId">
    <vt:lpwstr>722ea0be-3e1c-4b11-ad6f-9401d6856e24</vt:lpwstr>
  </property>
  <property fmtid="{D5CDD505-2E9C-101B-9397-08002B2CF9AE}" pid="10" name="MSIP_Label_7158ebbd-6c5e-441f-bfc9-4eb8c11e3978_ActionId">
    <vt:lpwstr/>
  </property>
  <property fmtid="{D5CDD505-2E9C-101B-9397-08002B2CF9AE}" pid="11" name="MSIP_Label_7158ebbd-6c5e-441f-bfc9-4eb8c11e3978_ContentBits">
    <vt:lpwstr>2</vt:lpwstr>
  </property>
</Properties>
</file>