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3860"/>
  </bookViews>
  <sheets>
    <sheet name="State Capital Program" sheetId="1" r:id="rId1"/>
    <sheet name="Chapter 2" sheetId="2" r:id="rId2"/>
    <sheet name="Chapter 3" sheetId="4" r:id="rId3"/>
  </sheets>
  <externalReferences>
    <externalReference r:id="rId4"/>
  </externalReferences>
  <definedNames>
    <definedName name="_xlnm.Print_Area" localSheetId="1">'Chapter 2'!$A$1:$F$1307</definedName>
    <definedName name="_xlnm.Print_Area" localSheetId="2">'Chapter 3'!$A$1:$F$131</definedName>
  </definedNames>
  <calcPr calcId="145621"/>
</workbook>
</file>

<file path=xl/calcChain.xml><?xml version="1.0" encoding="utf-8"?>
<calcChain xmlns="http://schemas.openxmlformats.org/spreadsheetml/2006/main">
  <c r="C79" i="4" l="1"/>
  <c r="C80" i="4" s="1"/>
  <c r="E78" i="4"/>
  <c r="B75" i="4"/>
  <c r="D73" i="4"/>
  <c r="E64" i="4"/>
  <c r="E62" i="4"/>
  <c r="D59" i="4"/>
  <c r="E56" i="4"/>
  <c r="E47" i="4"/>
  <c r="E44" i="4"/>
  <c r="E41" i="4"/>
  <c r="D39" i="4"/>
  <c r="E38" i="4"/>
  <c r="D33" i="4"/>
  <c r="B33" i="4"/>
  <c r="B31" i="4"/>
  <c r="E31" i="4" s="1"/>
  <c r="D27" i="4"/>
  <c r="B27" i="4"/>
  <c r="D17" i="4"/>
  <c r="C17" i="4"/>
  <c r="B17" i="4"/>
  <c r="E7" i="4"/>
  <c r="E17" i="4" s="1"/>
  <c r="E33" i="4" l="1"/>
  <c r="B79" i="4"/>
  <c r="B80" i="4" s="1"/>
  <c r="D79" i="4"/>
  <c r="D80" i="4" s="1"/>
  <c r="E27" i="4"/>
  <c r="E79" i="4" l="1"/>
  <c r="E80" i="4" s="1"/>
  <c r="E1262" i="2"/>
  <c r="D1262" i="2"/>
  <c r="C1262" i="2"/>
  <c r="B1262" i="2"/>
  <c r="E1247" i="2"/>
  <c r="D1247" i="2"/>
  <c r="C1247" i="2"/>
  <c r="B1247" i="2"/>
  <c r="D1263" i="2" l="1"/>
  <c r="E1263" i="2"/>
  <c r="B1263" i="2"/>
  <c r="C1263" i="2"/>
  <c r="D1210" i="2"/>
  <c r="E1207" i="2"/>
  <c r="D1207" i="2"/>
  <c r="C1207" i="2"/>
  <c r="C1208" i="2" s="1"/>
  <c r="B1206" i="2"/>
  <c r="B1205" i="2"/>
  <c r="B1204" i="2"/>
  <c r="B1203" i="2"/>
  <c r="B1202" i="2"/>
  <c r="B1201" i="2"/>
  <c r="B1200" i="2"/>
  <c r="B1198" i="2"/>
  <c r="B1197" i="2"/>
  <c r="E1189" i="2"/>
  <c r="D1189" i="2"/>
  <c r="D1208" i="2" s="1"/>
  <c r="D1209" i="2" s="1"/>
  <c r="B1189" i="2"/>
  <c r="E1208" i="2" l="1"/>
  <c r="B1207" i="2"/>
  <c r="B1208" i="2"/>
  <c r="E1151" i="2" l="1"/>
  <c r="D1151" i="2"/>
  <c r="C1151" i="2"/>
  <c r="B1151" i="2"/>
  <c r="E1131" i="2"/>
  <c r="E1152" i="2" s="1"/>
  <c r="C1131" i="2"/>
  <c r="C1152" i="2" s="1"/>
  <c r="B1131" i="2"/>
  <c r="B1152" i="2" s="1"/>
  <c r="D1130" i="2"/>
  <c r="D1128" i="2"/>
  <c r="D1131" i="2" s="1"/>
  <c r="D1152" i="2" s="1"/>
  <c r="D1110" i="2" l="1"/>
  <c r="D1109" i="2"/>
  <c r="D1086" i="2" l="1"/>
  <c r="D1085" i="2" s="1"/>
  <c r="E1084" i="2"/>
  <c r="D1084" i="2"/>
  <c r="C1084" i="2"/>
  <c r="B1084" i="2"/>
  <c r="D1024" i="2" l="1"/>
  <c r="E1021" i="2"/>
  <c r="D1021" i="2"/>
  <c r="C1021" i="2"/>
  <c r="B1021" i="2"/>
  <c r="E988" i="2"/>
  <c r="E1022" i="2" s="1"/>
  <c r="D988" i="2"/>
  <c r="C988" i="2"/>
  <c r="C1022" i="2" s="1"/>
  <c r="B988" i="2"/>
  <c r="B1022" i="2" s="1"/>
  <c r="D1022" i="2" l="1"/>
  <c r="D1023" i="2"/>
  <c r="D927" i="2" l="1"/>
  <c r="E924" i="2"/>
  <c r="D924" i="2"/>
  <c r="C924" i="2"/>
  <c r="B924" i="2"/>
  <c r="D873" i="2"/>
  <c r="C873" i="2"/>
  <c r="C925" i="2" s="1"/>
  <c r="B873" i="2"/>
  <c r="E854" i="2"/>
  <c r="E873" i="2" s="1"/>
  <c r="D925" i="2" l="1"/>
  <c r="D926" i="2" s="1"/>
  <c r="E925" i="2"/>
  <c r="B925" i="2"/>
  <c r="D712" i="2" l="1"/>
  <c r="E709" i="2"/>
  <c r="D709" i="2"/>
  <c r="C709" i="2"/>
  <c r="B709" i="2"/>
  <c r="D479" i="2"/>
  <c r="D710" i="2" s="1"/>
  <c r="C479" i="2"/>
  <c r="C710" i="2" s="1"/>
  <c r="B479" i="2"/>
  <c r="E478" i="2"/>
  <c r="E479" i="2" s="1"/>
  <c r="E710" i="2" s="1"/>
  <c r="B710" i="2" l="1"/>
  <c r="D711" i="2"/>
  <c r="D280" i="2"/>
  <c r="E277" i="2"/>
  <c r="D277" i="2"/>
  <c r="C277" i="2"/>
  <c r="B277" i="2"/>
  <c r="E255" i="2"/>
  <c r="D255" i="2"/>
  <c r="C255" i="2"/>
  <c r="B255" i="2"/>
  <c r="B278" i="2" l="1"/>
  <c r="C278" i="2"/>
  <c r="D278" i="2"/>
  <c r="E278" i="2"/>
  <c r="D279" i="2"/>
  <c r="D147" i="2" l="1"/>
  <c r="E142" i="2"/>
  <c r="E137" i="2"/>
  <c r="D137" i="2"/>
  <c r="C137" i="2"/>
  <c r="B137" i="2"/>
  <c r="E129" i="2"/>
  <c r="D129" i="2"/>
  <c r="C129" i="2"/>
  <c r="B129" i="2"/>
  <c r="D126" i="2"/>
  <c r="C126" i="2"/>
  <c r="B126" i="2"/>
  <c r="E106" i="2"/>
  <c r="D106" i="2"/>
  <c r="C106" i="2"/>
  <c r="B106" i="2"/>
  <c r="E83" i="2"/>
  <c r="D77" i="2"/>
  <c r="B77" i="2"/>
  <c r="D75" i="2"/>
  <c r="C75" i="2"/>
  <c r="B75" i="2"/>
  <c r="E63" i="2"/>
  <c r="E35" i="2"/>
  <c r="E34" i="2" s="1"/>
  <c r="D34" i="2"/>
  <c r="C34" i="2"/>
  <c r="B34" i="2"/>
  <c r="E33" i="2"/>
  <c r="E31" i="2"/>
  <c r="E29" i="2"/>
  <c r="E20" i="2"/>
  <c r="D20" i="2"/>
  <c r="C20" i="2"/>
  <c r="B20" i="2"/>
  <c r="E19" i="2"/>
  <c r="E15" i="2"/>
  <c r="E13" i="2"/>
  <c r="E12" i="2"/>
  <c r="E11" i="2"/>
  <c r="E9" i="2"/>
  <c r="E8" i="2"/>
  <c r="C38" i="2" l="1"/>
  <c r="E126" i="2"/>
  <c r="E38" i="2"/>
  <c r="B38" i="2"/>
  <c r="E77" i="2"/>
  <c r="D144" i="2"/>
  <c r="E75" i="2"/>
  <c r="D38" i="2"/>
  <c r="D145" i="2" s="1"/>
  <c r="D146" i="2" s="1"/>
  <c r="B144" i="2"/>
  <c r="C144" i="2"/>
  <c r="C145" i="2" s="1"/>
  <c r="B145" i="2" l="1"/>
  <c r="E144" i="2"/>
  <c r="E145" i="2" s="1"/>
</calcChain>
</file>

<file path=xl/sharedStrings.xml><?xml version="1.0" encoding="utf-8"?>
<sst xmlns="http://schemas.openxmlformats.org/spreadsheetml/2006/main" count="2779" uniqueCount="1300">
  <si>
    <t>State Capital Program</t>
  </si>
  <si>
    <t>Overview</t>
  </si>
  <si>
    <t xml:space="preserve">The State Capital Program (Budget Paper No. 4) provides an overview of the capital investments the Government will deliver in the coming financial year. </t>
  </si>
  <si>
    <t>Budget Paper No. 4 includes:</t>
  </si>
  <si>
    <r>
      <t>·</t>
    </r>
    <r>
      <rPr>
        <sz val="7"/>
        <color rgb="FF1F1E21"/>
        <rFont val="Calibri"/>
        <family val="2"/>
        <scheme val="minor"/>
      </rPr>
      <t xml:space="preserve">      </t>
    </r>
    <r>
      <rPr>
        <sz val="9"/>
        <color rgb="FF1F1E21"/>
        <rFont val="Calibri"/>
        <family val="2"/>
        <scheme val="minor"/>
      </rPr>
      <t xml:space="preserve">individual state capital programs and projects currently under way; </t>
    </r>
  </si>
  <si>
    <r>
      <t>B</t>
    </r>
    <r>
      <rPr>
        <sz val="9"/>
        <color rgb="FF1F1E21"/>
        <rFont val="Calibri"/>
        <family val="2"/>
        <scheme val="minor"/>
      </rPr>
      <t>elow are definitions of key terms to further assist understanding of the State Capital Program and the attached dataset.</t>
    </r>
  </si>
  <si>
    <t>Definition of key terms</t>
  </si>
  <si>
    <r>
      <t>Government Infrastructure Investment</t>
    </r>
    <r>
      <rPr>
        <sz val="10"/>
        <color rgb="FF1F1E21"/>
        <rFont val="Calibri"/>
        <family val="2"/>
        <scheme val="minor"/>
      </rPr>
      <t> – represents the sum of purchases of non-financial assets, net cash flows from investments in financial assets for policy purposes, and sales of non-financial assets (net Government infrastructure investment which is sourced from the general government cash flow statement).  In addition, Investment in Government Infrastructure also includes public private partnerships infrastructure investment.</t>
    </r>
  </si>
  <si>
    <r>
      <t>Published:</t>
    </r>
    <r>
      <rPr>
        <b/>
        <sz val="10"/>
        <color rgb="FFFF0000"/>
        <rFont val="Calibri"/>
        <family val="2"/>
      </rPr>
      <t xml:space="preserve"> April 2018</t>
    </r>
  </si>
  <si>
    <r>
      <t>·</t>
    </r>
    <r>
      <rPr>
        <sz val="7"/>
        <color rgb="FF1F1E21"/>
        <rFont val="Calibri"/>
        <family val="2"/>
        <scheme val="minor"/>
      </rPr>
      <t xml:space="preserve">      </t>
    </r>
    <r>
      <rPr>
        <sz val="9"/>
        <color rgb="FF1F1E21"/>
        <rFont val="Calibri"/>
        <family val="2"/>
        <scheme val="minor"/>
      </rPr>
      <t xml:space="preserve">programs of work to commence in 2018-19; and </t>
    </r>
  </si>
  <si>
    <r>
      <t>·</t>
    </r>
    <r>
      <rPr>
        <sz val="7"/>
        <color rgb="FF1F1E21"/>
        <rFont val="Calibri"/>
        <family val="2"/>
        <scheme val="minor"/>
      </rPr>
      <t xml:space="preserve">      </t>
    </r>
    <r>
      <rPr>
        <sz val="9"/>
        <color rgb="FF1F1E21"/>
        <rFont val="Calibri"/>
        <family val="2"/>
        <scheme val="minor"/>
      </rPr>
      <t xml:space="preserve">programs expected to be completed in 2017-18. </t>
    </r>
  </si>
  <si>
    <r>
      <t>The information is current as at 27</t>
    </r>
    <r>
      <rPr>
        <sz val="9"/>
        <color theme="1"/>
        <rFont val="Arial"/>
        <family val="2"/>
      </rPr>
      <t xml:space="preserve"> A</t>
    </r>
    <r>
      <rPr>
        <sz val="9"/>
        <color rgb="FF1F1E21"/>
        <rFont val="Arial"/>
        <family val="2"/>
      </rPr>
      <t>pril 2018.</t>
    </r>
  </si>
  <si>
    <r>
      <t>PPP Infrastructure Investment</t>
    </r>
    <r>
      <rPr>
        <sz val="10"/>
        <color rgb="FF1F1E21"/>
        <rFont val="Calibri"/>
        <family val="2"/>
        <scheme val="minor"/>
      </rPr>
      <t> – represents the annual capital expenditure cash flows modelled in the Financial Model forming part of a public private partnership (PPP) contract, exclusive of capitalised interest and any Victorian Government capital contribution.  This amount is separately calculated and is not sourced from a particular line of a financial statement.  The value of this line varies from year to year depending on the number, size and timing of projects being delivered as PPPs. The list of PPP projects currently underway is contained in Budget Paper No. 4, table 3.</t>
    </r>
  </si>
  <si>
    <t>Asset Initiatives</t>
  </si>
  <si>
    <t>Department of Economic Development Jobs Transport and Resources</t>
  </si>
  <si>
    <t xml:space="preserve"> </t>
  </si>
  <si>
    <r>
      <rPr>
        <b/>
        <sz val="10"/>
        <color theme="1"/>
        <rFont val="Calibri"/>
        <family val="2"/>
      </rPr>
      <t>New projects</t>
    </r>
    <r>
      <rPr>
        <b/>
        <sz val="10"/>
        <color rgb="FF000080"/>
        <rFont val="Calibri"/>
        <family val="2"/>
      </rPr>
      <t xml:space="preserve"> </t>
    </r>
  </si>
  <si>
    <t>($ thousand)</t>
  </si>
  <si>
    <t>Total estimated investment</t>
  </si>
  <si>
    <t>Estimated expenditure to 30.06.2018</t>
  </si>
  <si>
    <t>Estimated expenditure 2018-19</t>
  </si>
  <si>
    <t>Remaining expenditure</t>
  </si>
  <si>
    <t>Estimated completion date</t>
  </si>
  <si>
    <r>
      <t xml:space="preserve">Active Transport (statewide) </t>
    </r>
    <r>
      <rPr>
        <sz val="6"/>
        <color theme="1"/>
        <rFont val="Calibri"/>
        <family val="2"/>
      </rPr>
      <t>(a)</t>
    </r>
  </si>
  <si>
    <t>qtr 4 2020-21</t>
  </si>
  <si>
    <t xml:space="preserve">Additional Regional Bus Services (regional various) </t>
  </si>
  <si>
    <t>qtr 4 2018-19</t>
  </si>
  <si>
    <r>
      <t xml:space="preserve">Australian Centre for the Moving Image redevelopment (Melbourne) </t>
    </r>
    <r>
      <rPr>
        <vertAlign val="superscript"/>
        <sz val="8"/>
        <rFont val="Calibri"/>
        <family val="2"/>
      </rPr>
      <t>(b)</t>
    </r>
  </si>
  <si>
    <t>qtr 4 2019-20</t>
  </si>
  <si>
    <t>Bendigo GovHub (Bendigo)</t>
  </si>
  <si>
    <t>qtr 4 2021-22</t>
  </si>
  <si>
    <r>
      <t>Bridge strengthening and upgrades (statewide)</t>
    </r>
    <r>
      <rPr>
        <vertAlign val="superscript"/>
        <sz val="9"/>
        <rFont val="Calibri"/>
        <family val="2"/>
      </rPr>
      <t xml:space="preserve"> (c)</t>
    </r>
  </si>
  <si>
    <t>Carrum Promenade revitalisation (metropolitan various)</t>
  </si>
  <si>
    <t>Continuing Towards Zero (regional various)</t>
  </si>
  <si>
    <r>
      <t xml:space="preserve">Geelong City Deal (Geelong) </t>
    </r>
    <r>
      <rPr>
        <sz val="6"/>
        <rFont val="Calibri"/>
        <family val="2"/>
      </rPr>
      <t>(d)(e)</t>
    </r>
  </si>
  <si>
    <t>qtr 2 2022-23</t>
  </si>
  <si>
    <t>Metro bus service improvements (statewide)</t>
  </si>
  <si>
    <r>
      <t>Monash Freeway upgrade - Stage 2 (South-East Melbourne)</t>
    </r>
    <r>
      <rPr>
        <vertAlign val="superscript"/>
        <sz val="9"/>
        <rFont val="Calibri"/>
        <family val="2"/>
      </rPr>
      <t xml:space="preserve"> (f)</t>
    </r>
  </si>
  <si>
    <t>qtr 4 2022-23</t>
  </si>
  <si>
    <r>
      <t xml:space="preserve">Metropolitan and regional restoration and maintenance (statewide) </t>
    </r>
    <r>
      <rPr>
        <vertAlign val="superscript"/>
        <sz val="9"/>
        <rFont val="Calibri"/>
        <family val="2"/>
      </rPr>
      <t>(g)</t>
    </r>
  </si>
  <si>
    <r>
      <t>Tourism Railway Upgrades (metropolitan various)</t>
    </r>
    <r>
      <rPr>
        <vertAlign val="superscript"/>
        <sz val="9"/>
        <rFont val="Calibri"/>
        <family val="2"/>
      </rPr>
      <t xml:space="preserve"> (h)(i) </t>
    </r>
  </si>
  <si>
    <t>Rural and Regional Roads Package</t>
  </si>
  <si>
    <r>
      <t xml:space="preserve">− Calder Highway upgrade (regional various) </t>
    </r>
    <r>
      <rPr>
        <vertAlign val="superscript"/>
        <sz val="9"/>
        <rFont val="Calibri"/>
        <family val="2"/>
      </rPr>
      <t>(j)(k)</t>
    </r>
  </si>
  <si>
    <t>qtr 3 2019-20</t>
  </si>
  <si>
    <r>
      <t xml:space="preserve">− Forrest-Apollo Bay Road upgrade (regional various) </t>
    </r>
    <r>
      <rPr>
        <vertAlign val="superscript"/>
        <sz val="9"/>
        <rFont val="Calibri"/>
        <family val="2"/>
      </rPr>
      <t>(j)(l)</t>
    </r>
  </si>
  <si>
    <r>
      <t>− Hamilton Highway upgrade (regional various)</t>
    </r>
    <r>
      <rPr>
        <vertAlign val="superscript"/>
        <sz val="9"/>
        <rFont val="Calibri"/>
        <family val="2"/>
      </rPr>
      <t xml:space="preserve"> (j)(l)</t>
    </r>
  </si>
  <si>
    <r>
      <t xml:space="preserve">− Kiewa Valley Highway (regional various) </t>
    </r>
    <r>
      <rPr>
        <vertAlign val="superscript"/>
        <sz val="9"/>
        <rFont val="Calibri"/>
        <family val="2"/>
      </rPr>
      <t>(j)(m)</t>
    </r>
  </si>
  <si>
    <t>qtr 2 2020-21</t>
  </si>
  <si>
    <r>
      <t>− Princes Highway West upgrades - Colac to South Australia border (regional various)</t>
    </r>
    <r>
      <rPr>
        <vertAlign val="superscript"/>
        <sz val="9"/>
        <rFont val="Calibri"/>
        <family val="2"/>
      </rPr>
      <t xml:space="preserve"> (j)(n)</t>
    </r>
  </si>
  <si>
    <t>qtr 3 2020-21</t>
  </si>
  <si>
    <r>
      <t xml:space="preserve">− Shepparton heavy vehicle alternative freight route upgrades (Shepparton) </t>
    </r>
    <r>
      <rPr>
        <vertAlign val="superscript"/>
        <sz val="9"/>
        <rFont val="Calibri"/>
        <family val="2"/>
      </rPr>
      <t>(j)(k)</t>
    </r>
  </si>
  <si>
    <r>
      <t>− Western Highway - Ararat bypass - Planning and preconstruction (regional various)</t>
    </r>
    <r>
      <rPr>
        <vertAlign val="superscript"/>
        <sz val="9"/>
        <rFont val="Calibri"/>
        <family val="2"/>
      </rPr>
      <t xml:space="preserve"> (j)(o)</t>
    </r>
  </si>
  <si>
    <r>
      <t>− Western Highway - Beaufort bypass - Planning and preconstruction (regional various)</t>
    </r>
    <r>
      <rPr>
        <vertAlign val="superscript"/>
        <sz val="9"/>
        <rFont val="Calibri"/>
        <family val="2"/>
      </rPr>
      <t xml:space="preserve"> (j)(o)</t>
    </r>
  </si>
  <si>
    <r>
      <t>Regional and metropolitan road upgrades (statewide)</t>
    </r>
    <r>
      <rPr>
        <vertAlign val="subscript"/>
        <sz val="9"/>
        <rFont val="Calibri"/>
        <family val="2"/>
      </rPr>
      <t xml:space="preserve"> (c)(g)</t>
    </r>
  </si>
  <si>
    <t>Renewal and upgrade of the Intelligent Traffic System (statewide)</t>
  </si>
  <si>
    <t>School Area Safety (statewide)</t>
  </si>
  <si>
    <r>
      <t>Suburban Roads Upgrade  (metropolitan various</t>
    </r>
    <r>
      <rPr>
        <sz val="7"/>
        <rFont val="Calibri"/>
        <family val="2"/>
      </rPr>
      <t xml:space="preserve">) </t>
    </r>
    <r>
      <rPr>
        <vertAlign val="superscript"/>
        <sz val="7"/>
        <rFont val="Calibri"/>
        <family val="2"/>
      </rPr>
      <t>(p)</t>
    </r>
  </si>
  <si>
    <t>Supporting Victorian small businesses (statewide)</t>
  </si>
  <si>
    <t>Urban Congestion Package</t>
  </si>
  <si>
    <r>
      <t xml:space="preserve">− Canterbury Road upgrade (metropolitan various) </t>
    </r>
    <r>
      <rPr>
        <sz val="7"/>
        <rFont val="Calibri"/>
        <family val="2"/>
      </rPr>
      <t>(j)(n)</t>
    </r>
  </si>
  <si>
    <t>qtr 1 2019-20</t>
  </si>
  <si>
    <r>
      <t xml:space="preserve">− Maroondah Highway - Bellara Drive intersection upgrade (metropolitan various) </t>
    </r>
    <r>
      <rPr>
        <sz val="7"/>
        <rFont val="Calibri"/>
        <family val="2"/>
      </rPr>
      <t>(j)(q)</t>
    </r>
  </si>
  <si>
    <t>qtr 3 2018-19</t>
  </si>
  <si>
    <r>
      <t>− Mount Dandenong Tourist Road upgrades (metropolitan various</t>
    </r>
    <r>
      <rPr>
        <sz val="7"/>
        <rFont val="Calibri"/>
        <family val="2"/>
      </rPr>
      <t xml:space="preserve">) </t>
    </r>
    <r>
      <rPr>
        <vertAlign val="superscript"/>
        <sz val="7"/>
        <rFont val="Calibri"/>
        <family val="2"/>
      </rPr>
      <t>(j)(k)</t>
    </r>
  </si>
  <si>
    <t>qtr 2 2019-20</t>
  </si>
  <si>
    <t>Total new projects</t>
  </si>
  <si>
    <t xml:space="preserve">Notes: </t>
  </si>
  <si>
    <t>(a) TEI includes $22.250 million sourced from TAC Safer Cyclists and Pedestrians Fund.</t>
  </si>
  <si>
    <t>(b) This includes $5.000 million in funding provided from philanthropic sources.</t>
  </si>
  <si>
    <t>(c) Commonwealth funding will be sought to deliver this initiative. TEI excludes estimates for the Commonwealth's contribution.</t>
  </si>
  <si>
    <t>(d) This is the Victorian Government's share of the Geelong City Deal.</t>
  </si>
  <si>
    <t>(e) This initiative is listed as a whole of government initiative in Budget Paper No. 3.</t>
  </si>
  <si>
    <t>(f) TEI includes Commonwealth funding of $483.800 million for the capital component of this initiative.</t>
  </si>
  <si>
    <t>(g) TEI consolidates both the metropolitan and regional components. Budget Paper No. 3 reports these components separately.</t>
  </si>
  <si>
    <t>(h) TEI includes $5.500 million of Commonwealth funding for the capital component of this initiative.</t>
  </si>
  <si>
    <t>(i) TEI includes funding from other sources.</t>
  </si>
  <si>
    <r>
      <t xml:space="preserve">(j) TEI includes planning funding announced in </t>
    </r>
    <r>
      <rPr>
        <sz val="9"/>
        <rFont val="Calibri"/>
        <family val="2"/>
      </rPr>
      <t>2017-18 Budget</t>
    </r>
    <r>
      <rPr>
        <i/>
        <sz val="9"/>
        <rFont val="Calibri"/>
        <family val="2"/>
      </rPr>
      <t>.</t>
    </r>
  </si>
  <si>
    <t>(k) TEI includes Commonwealth funding of $9.615 million for the capital component of this initiative.</t>
  </si>
  <si>
    <t>(l) TEI includes Commonwealth funding of $4.807 million for the capital component of this initiative.</t>
  </si>
  <si>
    <t>(m) TEI includes Commonwealth funding of $3.846 million for the capital component of this initiative.</t>
  </si>
  <si>
    <t>(n) TEI includes Commonwealth funding of $19.231 million for the capital component of this initiative.</t>
  </si>
  <si>
    <t>(o) TEI includes Commonwealth funding of $24.039 million for the capital component of this initiative.</t>
  </si>
  <si>
    <t>(p) Yan Yean Road upgrade - Stage 2,  will be delivered as part of this initiative. TEI includes estimated PPP finance lease liabilities.</t>
  </si>
  <si>
    <t>(q) TEI includes $7.692 million Commonwealth funding for the capital component of this initiative.</t>
  </si>
  <si>
    <r>
      <rPr>
        <b/>
        <sz val="10"/>
        <color theme="1"/>
        <rFont val="Calibri"/>
        <family val="2"/>
      </rPr>
      <t>Existing projects</t>
    </r>
    <r>
      <rPr>
        <b/>
        <sz val="10"/>
        <color rgb="FF000080"/>
        <rFont val="Calibri"/>
        <family val="2"/>
      </rPr>
      <t xml:space="preserve"> </t>
    </r>
  </si>
  <si>
    <r>
      <t xml:space="preserve">Arts and cultural facilities maintenance fund (statewide) </t>
    </r>
    <r>
      <rPr>
        <sz val="6"/>
        <rFont val="Calibri"/>
        <family val="2"/>
      </rPr>
      <t>(a)</t>
    </r>
  </si>
  <si>
    <t>qtr 4 2018 -19</t>
  </si>
  <si>
    <r>
      <rPr>
        <sz val="9"/>
        <rFont val="Calibri"/>
        <family val="2"/>
      </rPr>
      <t xml:space="preserve">Arts Centre Melbourne building services upgrade (Melbourne) </t>
    </r>
    <r>
      <rPr>
        <sz val="6"/>
        <rFont val="Calibri"/>
        <family val="2"/>
      </rPr>
      <t>(b)</t>
    </r>
  </si>
  <si>
    <t>qtr 2 2018 -19</t>
  </si>
  <si>
    <r>
      <t>Arts Centre Melbourne critical works (Melbourne)</t>
    </r>
    <r>
      <rPr>
        <sz val="6"/>
        <rFont val="Calibri"/>
        <family val="2"/>
      </rPr>
      <t xml:space="preserve"> (c)</t>
    </r>
  </si>
  <si>
    <t>qtr 4 2020 -21</t>
  </si>
  <si>
    <t xml:space="preserve">Australian Centre for the Moving Image redevelopment (Melbourne) </t>
  </si>
  <si>
    <r>
      <rPr>
        <sz val="9"/>
        <rFont val="Calibri"/>
        <family val="2"/>
      </rPr>
      <t xml:space="preserve">Avalon Airport Rail Link - transport corridor protection (Lara) </t>
    </r>
    <r>
      <rPr>
        <sz val="6"/>
        <rFont val="Calibri"/>
        <family val="2"/>
      </rPr>
      <t>(d)</t>
    </r>
  </si>
  <si>
    <r>
      <rPr>
        <sz val="9"/>
        <rFont val="Calibri"/>
        <family val="2"/>
      </rPr>
      <t xml:space="preserve">Bacchus Marsh traffic improvements project (Bacchus Marsh) (Regional) </t>
    </r>
    <r>
      <rPr>
        <sz val="6"/>
        <rFont val="Calibri"/>
        <family val="2"/>
      </rPr>
      <t>(e) (f) (g)</t>
    </r>
  </si>
  <si>
    <t>Ballarat GovHub – (regional various)</t>
  </si>
  <si>
    <r>
      <rPr>
        <sz val="9"/>
        <rFont val="Calibri"/>
        <family val="2"/>
      </rPr>
      <t xml:space="preserve">Ballarat West Employment Zone (Ballarat) </t>
    </r>
    <r>
      <rPr>
        <sz val="6"/>
        <rFont val="Calibri"/>
        <family val="2"/>
      </rPr>
      <t>(b) (h)</t>
    </r>
  </si>
  <si>
    <r>
      <rPr>
        <sz val="9"/>
        <rFont val="Calibri"/>
        <family val="2"/>
      </rPr>
      <t xml:space="preserve">Bridge strengthening for freight efficiency (statewide) </t>
    </r>
    <r>
      <rPr>
        <sz val="6"/>
        <rFont val="Calibri"/>
        <family val="2"/>
      </rPr>
      <t>(b)(i) (j)</t>
    </r>
  </si>
  <si>
    <r>
      <rPr>
        <sz val="9"/>
        <rFont val="Calibri"/>
        <family val="2"/>
      </rPr>
      <t xml:space="preserve">Building Our Regions (regional various) </t>
    </r>
    <r>
      <rPr>
        <sz val="6"/>
        <rFont val="Calibri"/>
        <family val="2"/>
      </rPr>
      <t>(k)</t>
    </r>
  </si>
  <si>
    <r>
      <t xml:space="preserve">Chandler Highway upgrade (Alphington, Kew) </t>
    </r>
    <r>
      <rPr>
        <vertAlign val="subscript"/>
        <sz val="7"/>
        <rFont val="Calibri"/>
        <family val="2"/>
      </rPr>
      <t>(l)</t>
    </r>
  </si>
  <si>
    <t>qtr 2 2018-19</t>
  </si>
  <si>
    <r>
      <t xml:space="preserve">Collections Storage Victoria - Phase 1 (statewide) </t>
    </r>
    <r>
      <rPr>
        <sz val="6"/>
        <rFont val="Calibri"/>
        <family val="2"/>
      </rPr>
      <t>(m)</t>
    </r>
  </si>
  <si>
    <t>Darebin Trail - Farm Link Road (Darebin)</t>
  </si>
  <si>
    <r>
      <rPr>
        <sz val="9"/>
        <rFont val="Calibri"/>
        <family val="2"/>
      </rPr>
      <t>Doncaster Area Rapid Transit (metropolitan various)</t>
    </r>
    <r>
      <rPr>
        <sz val="6"/>
        <rFont val="Calibri"/>
        <family val="2"/>
      </rPr>
      <t>(n)</t>
    </r>
  </si>
  <si>
    <r>
      <t>Drysdale bypass (Drysdale)</t>
    </r>
    <r>
      <rPr>
        <sz val="6"/>
        <rFont val="Calibri"/>
        <family val="2"/>
      </rPr>
      <t xml:space="preserve"> (o)</t>
    </r>
  </si>
  <si>
    <r>
      <t xml:space="preserve">Guaranteeing Victoria's food export future - Biosecurity (statewide) </t>
    </r>
    <r>
      <rPr>
        <sz val="7"/>
        <rFont val="Calibri"/>
        <family val="2"/>
      </rPr>
      <t>(b)</t>
    </r>
  </si>
  <si>
    <r>
      <t>Hallam Road upgrade (Hampton Park)</t>
    </r>
    <r>
      <rPr>
        <sz val="6"/>
        <rFont val="Calibri"/>
        <family val="2"/>
      </rPr>
      <t xml:space="preserve"> (g)(p)</t>
    </r>
  </si>
  <si>
    <r>
      <t>Implementation of Australian Disability Parking Scheme (statewide)</t>
    </r>
    <r>
      <rPr>
        <sz val="6"/>
        <rFont val="Calibri"/>
        <family val="2"/>
      </rPr>
      <t>(b)</t>
    </r>
  </si>
  <si>
    <t>qtr 3 2018 -19</t>
  </si>
  <si>
    <t>Kilmore Bypass (Kilmore) (q)</t>
  </si>
  <si>
    <r>
      <t xml:space="preserve">Level Crossing Removal Program (metropolitan various) (r) </t>
    </r>
    <r>
      <rPr>
        <sz val="7"/>
        <rFont val="Calibri"/>
        <family val="2"/>
      </rPr>
      <t>(s) (t)</t>
    </r>
  </si>
  <si>
    <r>
      <t>Metropolitan Network Modernisation Program (metropolitan various)</t>
    </r>
    <r>
      <rPr>
        <sz val="7"/>
        <rFont val="Calibri"/>
        <family val="2"/>
      </rPr>
      <t xml:space="preserve"> (u)</t>
    </r>
  </si>
  <si>
    <t>MR4 - Business Performance Reporting Template (BPRT) - finance system upgrades (metropolitan various)</t>
  </si>
  <si>
    <t>qtr 1 2018-19</t>
  </si>
  <si>
    <t>MR4 - Enhanced Operating Performance Regime (EOPR) - IT system upgrades  (metropolitan various)</t>
  </si>
  <si>
    <t>Lysterfield Lake Park - land purchase (Lysterfield)</t>
  </si>
  <si>
    <t>qtr 4 2035 -36</t>
  </si>
  <si>
    <t>M80 Ring Road upgrade (north and west metropolitan region)(v)</t>
  </si>
  <si>
    <r>
      <t xml:space="preserve">M80 Ring Road upgrade Sunshine Avenue to Calder Freeway (Sunshine North) </t>
    </r>
    <r>
      <rPr>
        <sz val="6"/>
        <rFont val="Calibri"/>
        <family val="2"/>
      </rPr>
      <t>(g) (w)</t>
    </r>
  </si>
  <si>
    <r>
      <t xml:space="preserve">Marine pollution response capability (statewide) </t>
    </r>
    <r>
      <rPr>
        <vertAlign val="subscript"/>
        <sz val="9"/>
        <rFont val="Calibri"/>
        <family val="2"/>
      </rPr>
      <t>(b)</t>
    </r>
  </si>
  <si>
    <r>
      <t>Melbourne Exhibition Centre - stage 2 development (Southbank)</t>
    </r>
    <r>
      <rPr>
        <vertAlign val="subscript"/>
        <sz val="9"/>
        <rFont val="Calibri"/>
        <family val="2"/>
      </rPr>
      <t>(b) (x)</t>
    </r>
  </si>
  <si>
    <t>qtr 4 2017-18</t>
  </si>
  <si>
    <r>
      <t xml:space="preserve">Midland Highway/Napier Street improvement works (Bendigo) </t>
    </r>
    <r>
      <rPr>
        <vertAlign val="subscript"/>
        <sz val="9"/>
        <rFont val="Calibri"/>
        <family val="2"/>
      </rPr>
      <t>(g)</t>
    </r>
  </si>
  <si>
    <t xml:space="preserve">Modernising Earth Resources Management (statewide) </t>
  </si>
  <si>
    <r>
      <t xml:space="preserve">Mordialloc Freeway (Braeside) </t>
    </r>
    <r>
      <rPr>
        <vertAlign val="subscript"/>
        <sz val="9"/>
        <rFont val="Calibri"/>
        <family val="2"/>
      </rPr>
      <t>(y)</t>
    </r>
  </si>
  <si>
    <r>
      <t xml:space="preserve">More train, tram and bus services (metropolitan various) </t>
    </r>
    <r>
      <rPr>
        <vertAlign val="subscript"/>
        <sz val="9"/>
        <rFont val="Calibri"/>
        <family val="2"/>
      </rPr>
      <t>(b) (z)</t>
    </r>
  </si>
  <si>
    <t>Museum Victoria exhibition renewal (Carlton)</t>
  </si>
  <si>
    <t>Narrow seal roads program - South Western Victoria (regional various)</t>
  </si>
  <si>
    <t>qtr 4 2019 -20</t>
  </si>
  <si>
    <r>
      <t>North East Link (from Greensborough)</t>
    </r>
    <r>
      <rPr>
        <vertAlign val="subscript"/>
        <sz val="9"/>
        <rFont val="Calibri"/>
        <family val="2"/>
      </rPr>
      <t xml:space="preserve"> (aa)</t>
    </r>
  </si>
  <si>
    <t>qtr 4 2026-27</t>
  </si>
  <si>
    <r>
      <t>Optimising transport network performance - congestion package (statewide)</t>
    </r>
    <r>
      <rPr>
        <vertAlign val="subscript"/>
        <sz val="9"/>
        <rFont val="Calibri"/>
        <family val="2"/>
      </rPr>
      <t>(ab)</t>
    </r>
  </si>
  <si>
    <t>Optimising transport network performance and productivity (metropolitan various)</t>
  </si>
  <si>
    <r>
      <t>Parkville Gardens (Commonwealth Games Village) - social housing component - Construction (Parkville)</t>
    </r>
    <r>
      <rPr>
        <vertAlign val="superscript"/>
        <sz val="9"/>
        <rFont val="Calibri"/>
        <family val="2"/>
      </rPr>
      <t xml:space="preserve"> (b)</t>
    </r>
  </si>
  <si>
    <r>
      <t>Plenty Road upgrade - Stage 1 (Mill Park)</t>
    </r>
    <r>
      <rPr>
        <vertAlign val="superscript"/>
        <sz val="9"/>
        <rFont val="Calibri"/>
        <family val="2"/>
      </rPr>
      <t>(ac)</t>
    </r>
  </si>
  <si>
    <r>
      <t>Plenty Road upgrade - Stage 2 (South Morang)</t>
    </r>
    <r>
      <rPr>
        <vertAlign val="superscript"/>
        <sz val="9"/>
        <rFont val="Calibri"/>
        <family val="2"/>
      </rPr>
      <t xml:space="preserve"> (ad)</t>
    </r>
  </si>
  <si>
    <r>
      <t xml:space="preserve">Port-Rail shuttle (metropolitan intermodal system) (metropolitan various) </t>
    </r>
    <r>
      <rPr>
        <vertAlign val="subscript"/>
        <sz val="9"/>
        <rFont val="Calibri"/>
        <family val="2"/>
      </rPr>
      <t>(ae)</t>
    </r>
  </si>
  <si>
    <t>tbc</t>
  </si>
  <si>
    <r>
      <t xml:space="preserve">Princes Highway East - Traralgon to Sale duplication (regional various) </t>
    </r>
    <r>
      <rPr>
        <vertAlign val="subscript"/>
        <sz val="9"/>
        <rFont val="Calibri"/>
        <family val="2"/>
      </rPr>
      <t>(g) (af)</t>
    </r>
  </si>
  <si>
    <r>
      <t xml:space="preserve">Princes Highway duplication project - Winchelsea to Colac (regional various) </t>
    </r>
    <r>
      <rPr>
        <vertAlign val="subscript"/>
        <sz val="9"/>
        <rFont val="Calibri"/>
        <family val="2"/>
      </rPr>
      <t xml:space="preserve">(b) (g) (ag) (ah) </t>
    </r>
  </si>
  <si>
    <t>qtr4 2018 -19</t>
  </si>
  <si>
    <r>
      <t>Regional overtaking lanes (regional various)</t>
    </r>
    <r>
      <rPr>
        <vertAlign val="subscript"/>
        <sz val="9"/>
        <rFont val="Calibri"/>
        <family val="2"/>
      </rPr>
      <t xml:space="preserve">(g) </t>
    </r>
  </si>
  <si>
    <r>
      <t>Regional road upgrades (regional various)</t>
    </r>
    <r>
      <rPr>
        <vertAlign val="subscript"/>
        <sz val="9"/>
        <rFont val="Calibri"/>
        <family val="2"/>
      </rPr>
      <t xml:space="preserve"> (ai) (aj)</t>
    </r>
  </si>
  <si>
    <r>
      <t xml:space="preserve">− Echuca-Moama bridge (Echuca) </t>
    </r>
    <r>
      <rPr>
        <sz val="7"/>
        <rFont val="Calibri"/>
        <family val="2"/>
      </rPr>
      <t>(ak)</t>
    </r>
  </si>
  <si>
    <t>qtr 4 2021 -22</t>
  </si>
  <si>
    <r>
      <t xml:space="preserve">− Green Triangle Package (south west regional Victoria) </t>
    </r>
    <r>
      <rPr>
        <sz val="7"/>
        <rFont val="Calibri"/>
        <family val="2"/>
      </rPr>
      <t>(al)</t>
    </r>
  </si>
  <si>
    <r>
      <t xml:space="preserve">− Great Alpine Road improvement works (regional various) </t>
    </r>
    <r>
      <rPr>
        <sz val="7"/>
        <rFont val="Calibri"/>
        <family val="2"/>
      </rPr>
      <t>(am)</t>
    </r>
  </si>
  <si>
    <r>
      <t xml:space="preserve">− Great Ocean Road improvement works (Surf Coast) </t>
    </r>
    <r>
      <rPr>
        <sz val="7"/>
        <rFont val="Calibri"/>
        <family val="2"/>
      </rPr>
      <t>(an)</t>
    </r>
  </si>
  <si>
    <r>
      <t>− Hyland Highway Road improvement works (Gippsland region)</t>
    </r>
    <r>
      <rPr>
        <sz val="7"/>
        <rFont val="Calibri"/>
        <family val="2"/>
      </rPr>
      <t xml:space="preserve"> (ao)</t>
    </r>
  </si>
  <si>
    <r>
      <t>− Improving the South Gippsland Highway (Gippsland region)</t>
    </r>
    <r>
      <rPr>
        <sz val="7"/>
        <rFont val="Calibri"/>
        <family val="2"/>
      </rPr>
      <t>(ap)</t>
    </r>
  </si>
  <si>
    <r>
      <t>− Monaro Highway Road improvement works (Gippsland region)</t>
    </r>
    <r>
      <rPr>
        <sz val="7"/>
        <rFont val="Calibri"/>
        <family val="2"/>
      </rPr>
      <t xml:space="preserve"> (ao)</t>
    </r>
  </si>
  <si>
    <r>
      <t>− Murray Valley Highway upgrade (regional various)</t>
    </r>
    <r>
      <rPr>
        <sz val="7"/>
        <rFont val="Calibri"/>
        <family val="2"/>
      </rPr>
      <t xml:space="preserve"> (aq)</t>
    </r>
  </si>
  <si>
    <r>
      <t>− Phillip Island - Improving the main infrastructure corridor (Phillip Island)</t>
    </r>
    <r>
      <rPr>
        <sz val="7"/>
        <rFont val="Calibri"/>
        <family val="2"/>
      </rPr>
      <t xml:space="preserve"> (b)(ar)</t>
    </r>
  </si>
  <si>
    <r>
      <t>− Princes Highway East – upgrades east of Sale (Gippsland region)</t>
    </r>
    <r>
      <rPr>
        <sz val="7"/>
        <rFont val="Calibri"/>
        <family val="2"/>
      </rPr>
      <t xml:space="preserve"> (as)</t>
    </r>
  </si>
  <si>
    <r>
      <t xml:space="preserve">− Rutherglen alternative truck route  (Rutherglen) </t>
    </r>
    <r>
      <rPr>
        <vertAlign val="superscript"/>
        <sz val="9"/>
        <rFont val="Calibri"/>
        <family val="2"/>
      </rPr>
      <t>(at)</t>
    </r>
  </si>
  <si>
    <t xml:space="preserve"> qtr 4 2020-21</t>
  </si>
  <si>
    <r>
      <t xml:space="preserve">− Western Highway – Stawell to South Australian border (Grampians) </t>
    </r>
    <r>
      <rPr>
        <vertAlign val="superscript"/>
        <sz val="9"/>
        <rFont val="Calibri"/>
        <family val="2"/>
      </rPr>
      <t>(au)</t>
    </r>
  </si>
  <si>
    <r>
      <t xml:space="preserve">Road Safety Strategy 2013-22 (statewide) </t>
    </r>
    <r>
      <rPr>
        <vertAlign val="superscript"/>
        <sz val="9"/>
        <rFont val="Calibri"/>
        <family val="2"/>
      </rPr>
      <t>(av)</t>
    </r>
  </si>
  <si>
    <t>qtr 2 2022 -23</t>
  </si>
  <si>
    <r>
      <t xml:space="preserve">Road Safety Towards Zero (statewide) </t>
    </r>
    <r>
      <rPr>
        <vertAlign val="superscript"/>
        <sz val="9"/>
        <rFont val="Calibri"/>
        <family val="2"/>
      </rPr>
      <t>(av)</t>
    </r>
  </si>
  <si>
    <r>
      <t xml:space="preserve">Royal Exhibition Building protection and promotion project (Melbourne) </t>
    </r>
    <r>
      <rPr>
        <vertAlign val="subscript"/>
        <sz val="9"/>
        <rFont val="Calibri"/>
        <family val="2"/>
      </rPr>
      <t>(b)</t>
    </r>
  </si>
  <si>
    <r>
      <t xml:space="preserve">Safer Country Crossings Program (statewide) </t>
    </r>
    <r>
      <rPr>
        <vertAlign val="subscript"/>
        <sz val="9"/>
        <rFont val="Calibri"/>
        <family val="2"/>
      </rPr>
      <t>(b)(aw)</t>
    </r>
  </si>
  <si>
    <t>Shepparton bypass (regional various)</t>
  </si>
  <si>
    <t>South Western Victoria road improvement package (regional various)</t>
  </si>
  <si>
    <r>
      <t>State Library of Victoria redevelopment (Melbourne)</t>
    </r>
    <r>
      <rPr>
        <sz val="7"/>
        <rFont val="Calibri"/>
        <family val="2"/>
      </rPr>
      <t xml:space="preserve"> </t>
    </r>
    <r>
      <rPr>
        <vertAlign val="subscript"/>
        <sz val="7"/>
        <rFont val="Calibri"/>
        <family val="2"/>
      </rPr>
      <t>(ax) (ay)</t>
    </r>
  </si>
  <si>
    <r>
      <t xml:space="preserve">Streamlining Hoddle Street (Richmond) </t>
    </r>
    <r>
      <rPr>
        <sz val="7"/>
        <rFont val="Calibri"/>
        <family val="2"/>
      </rPr>
      <t xml:space="preserve">(g) </t>
    </r>
    <r>
      <rPr>
        <sz val="6"/>
        <rFont val="Calibri"/>
        <family val="2"/>
      </rPr>
      <t>(az)</t>
    </r>
  </si>
  <si>
    <r>
      <t xml:space="preserve">Strong bridges, stronger economy (statewide) </t>
    </r>
    <r>
      <rPr>
        <vertAlign val="subscript"/>
        <sz val="9"/>
        <rFont val="Calibri"/>
        <family val="2"/>
      </rPr>
      <t>(ba)(bb)</t>
    </r>
  </si>
  <si>
    <r>
      <t xml:space="preserve">Thompsons Road duplication  (Lyndhurst) </t>
    </r>
    <r>
      <rPr>
        <vertAlign val="subscript"/>
        <sz val="7"/>
        <rFont val="Calibri"/>
        <family val="2"/>
      </rPr>
      <t>(bc)</t>
    </r>
  </si>
  <si>
    <r>
      <t xml:space="preserve"> - Bedford Road and Canterbury Road upgrade (Heathmont) </t>
    </r>
    <r>
      <rPr>
        <vertAlign val="superscript"/>
        <sz val="7"/>
        <rFont val="Calibri"/>
        <family val="2"/>
      </rPr>
      <t>(g)(bd) (be)</t>
    </r>
  </si>
  <si>
    <r>
      <t xml:space="preserve"> - Footscray Road upgrade (West Melbourne) </t>
    </r>
    <r>
      <rPr>
        <sz val="7"/>
        <rFont val="Calibri"/>
        <family val="2"/>
      </rPr>
      <t>(g) (be)</t>
    </r>
  </si>
  <si>
    <t>qtr 1 2017-18</t>
  </si>
  <si>
    <r>
      <t xml:space="preserve"> - Geelong Road - Millers Road intersection upgrade (Brooklyn) </t>
    </r>
    <r>
      <rPr>
        <sz val="7"/>
        <rFont val="Calibri"/>
        <family val="2"/>
      </rPr>
      <t>(g)</t>
    </r>
  </si>
  <si>
    <r>
      <t xml:space="preserve"> - Maroondah Highway - Dunlavin Road intersection upgrade (Mitcham) </t>
    </r>
    <r>
      <rPr>
        <sz val="7"/>
        <rFont val="Calibri"/>
        <family val="2"/>
      </rPr>
      <t>(g) (be) (bf)</t>
    </r>
  </si>
  <si>
    <t>qtr 2 2017-18</t>
  </si>
  <si>
    <r>
      <t xml:space="preserve"> - Nepean Highway - Forest Drive intersection upgrade (Mount Martha) </t>
    </r>
    <r>
      <rPr>
        <sz val="7"/>
        <rFont val="Calibri"/>
        <family val="2"/>
      </rPr>
      <t>(bg)</t>
    </r>
  </si>
  <si>
    <r>
      <t xml:space="preserve"> - O'Herns Road upgrade (Epping) </t>
    </r>
    <r>
      <rPr>
        <sz val="7"/>
        <rFont val="Calibri"/>
        <family val="2"/>
      </rPr>
      <t>(g)(bh)(bi)</t>
    </r>
  </si>
  <si>
    <t>West Gate Bridge maintenance  (metropolitan various)</t>
  </si>
  <si>
    <r>
      <t xml:space="preserve">West Gate Tunnel Project </t>
    </r>
    <r>
      <rPr>
        <b/>
        <sz val="7"/>
        <color theme="1"/>
        <rFont val="Calibri"/>
        <family val="2"/>
      </rPr>
      <t>(bj)</t>
    </r>
  </si>
  <si>
    <t>− Monash Freeway upgrade - EastLink to Clyde Road (metropolitan various)</t>
  </si>
  <si>
    <t>− West Gate Tunnel (metropolitan various)</t>
  </si>
  <si>
    <r>
      <t>− Webb Dock access improvement (metropolitan various) (</t>
    </r>
    <r>
      <rPr>
        <sz val="7"/>
        <color theme="1"/>
        <rFont val="Calibri"/>
        <family val="2"/>
      </rPr>
      <t>bk</t>
    </r>
    <r>
      <rPr>
        <sz val="9"/>
        <color theme="1"/>
        <rFont val="Calibri"/>
        <family val="2"/>
      </rPr>
      <t>)</t>
    </r>
  </si>
  <si>
    <r>
      <t xml:space="preserve">Western Highway duplication - Ballarat to Stawell (regional various) </t>
    </r>
    <r>
      <rPr>
        <sz val="7"/>
        <rFont val="Calibri"/>
        <family val="2"/>
      </rPr>
      <t>(b) (g) (bl)</t>
    </r>
  </si>
  <si>
    <r>
      <t>Western Roads upgrade (metropolitan various) (</t>
    </r>
    <r>
      <rPr>
        <sz val="7"/>
        <color theme="1"/>
        <rFont val="Calibri"/>
        <family val="2"/>
      </rPr>
      <t>bm</t>
    </r>
    <r>
      <rPr>
        <sz val="9"/>
        <color theme="1"/>
        <rFont val="Calibri"/>
        <family val="2"/>
      </rPr>
      <t>)</t>
    </r>
  </si>
  <si>
    <r>
      <t xml:space="preserve">Yan Yean Road duplication - Stage 1 (Plenty) </t>
    </r>
    <r>
      <rPr>
        <sz val="7"/>
        <rFont val="Calibri"/>
        <family val="2"/>
      </rPr>
      <t>(g)</t>
    </r>
  </si>
  <si>
    <r>
      <t>Total existing projects</t>
    </r>
    <r>
      <rPr>
        <sz val="7"/>
        <color theme="1"/>
        <rFont val="Calibri"/>
        <family val="2"/>
      </rPr>
      <t xml:space="preserve"> (bn)</t>
    </r>
  </si>
  <si>
    <t/>
  </si>
  <si>
    <r>
      <t xml:space="preserve">Total Economic Development Jobs Transport and Resources projects </t>
    </r>
    <r>
      <rPr>
        <sz val="7"/>
        <color theme="1"/>
        <rFont val="Calibri"/>
        <family val="2"/>
      </rPr>
      <t>(bo)</t>
    </r>
  </si>
  <si>
    <r>
      <t xml:space="preserve">Other capital expenditure </t>
    </r>
    <r>
      <rPr>
        <sz val="7"/>
        <color theme="1"/>
        <rFont val="Calibri"/>
        <family val="2"/>
      </rPr>
      <t>(bp)</t>
    </r>
  </si>
  <si>
    <t>na</t>
  </si>
  <si>
    <t>Total 2018-19 Economic Development Jobs Transport and Resources capital expenditure</t>
  </si>
  <si>
    <t>Source: Department of Economic Development Jobs Transport and Resources</t>
  </si>
  <si>
    <t>(a) TEI reduced by $1.542 million due to conversion of funding to output for maintenance works.</t>
  </si>
  <si>
    <t>(b) The estimated completion date has been revised.</t>
  </si>
  <si>
    <t>(c) TEI reduced by $3.700 million to support long-term asset management planning at the Arts Centre Melbourne.</t>
  </si>
  <si>
    <t xml:space="preserve">(d) The estimated completion date has been extended to qtr 4 2018-19 as Avalon project is money set aside for land compensation claims. </t>
  </si>
  <si>
    <t>(e) TEI includes additional funding of $2.376 million to deliver the project within the estimated timeframe.</t>
  </si>
  <si>
    <t>(f) TEI includes $12.160 million of Commonwealth funding.</t>
  </si>
  <si>
    <t>(g) TEI for project has changed as a result of corporate cost not being reported against this project.</t>
  </si>
  <si>
    <t>(h) Expanded scope of works to support development of the employment zone.</t>
  </si>
  <si>
    <t>(i) TEI includes additional funding of $4.659 million with the project redesigned to minimise environmental impact with community consultation and engagement.</t>
  </si>
  <si>
    <t>(j) TEI includes $32.892 million of Commonwealth funding.</t>
  </si>
  <si>
    <t xml:space="preserve">(k) TEI has decreased with $0.312 million transferred to the Rural and Regional Highway upgrade for the Midland Highway/Napier street planning works and $0.593 million corporate cost not reported as part of this project. </t>
  </si>
  <si>
    <t>(l) TEI has decreased with $9.706 million identified project savings.</t>
  </si>
  <si>
    <t>(m) TEI reduced by $1.520 million due to conversion of funding to output for business case development.</t>
  </si>
  <si>
    <t>(n) TEI has been reduced by $0.084 million due to savings. The estimated completion date has been extended to qtr 2 2018-19 due to change of scope to minimise overlapping with the North East Link.</t>
  </si>
  <si>
    <t xml:space="preserve">(o) TEI has increased by $15.000 million due to market conditions, and is funded by savings achieved on other projects. </t>
  </si>
  <si>
    <t xml:space="preserve">(p) TEI has increased by $6.630 million due to market conditions and is funded by savings achieved on other projects. </t>
  </si>
  <si>
    <t>(q) TEI includes $20.000 million for land acquisition.</t>
  </si>
  <si>
    <t>(r) TEI excludes $117.153 million now recognised as operating instead of capital in line with accounting standards.</t>
  </si>
  <si>
    <r>
      <t xml:space="preserve">(s) TEI includes the cost of level crossings removed to date, including four which were previously listed separately under the initiative titled </t>
    </r>
    <r>
      <rPr>
        <sz val="9"/>
        <rFont val="Calibri"/>
        <family val="2"/>
      </rPr>
      <t xml:space="preserve">Level crossing removal projects </t>
    </r>
    <r>
      <rPr>
        <i/>
        <sz val="9"/>
        <rFont val="Calibri"/>
        <family val="2"/>
      </rPr>
      <t xml:space="preserve">in </t>
    </r>
    <r>
      <rPr>
        <sz val="9"/>
        <rFont val="Calibri"/>
        <family val="2"/>
      </rPr>
      <t>2016-17 Budget Paper No. 4.</t>
    </r>
  </si>
  <si>
    <t>(t) TEI includes $151.000 million of Commonwealth funding for Main Road (St. Albans).</t>
  </si>
  <si>
    <t>(u) These works comprise a range of network improvements, such as station works, power, signalling and other infrastructure upgrades and future-proofing works, that are being delivered jointly with the Level Crossing Removal Program.</t>
  </si>
  <si>
    <t>(v) TEI includes $336.540 million of Commonwealth funding for the capital component of this initiative.</t>
  </si>
  <si>
    <t>(w) TEI includes $150.000 million of Commonwealth funding.</t>
  </si>
  <si>
    <t>(x) TEI reflects the state capital construction component only.</t>
  </si>
  <si>
    <r>
      <t xml:space="preserve">(y) TEI includes a further $75.000 million for additional scope approved in the </t>
    </r>
    <r>
      <rPr>
        <sz val="9"/>
        <rFont val="Calibri"/>
        <family val="2"/>
      </rPr>
      <t>2018-19 Budget</t>
    </r>
    <r>
      <rPr>
        <i/>
        <sz val="9"/>
        <rFont val="Calibri"/>
        <family val="2"/>
      </rPr>
      <t>.</t>
    </r>
  </si>
  <si>
    <t>(z) TEI includes additional funding of $8.994 million due to $8.302 million transferred from operating to capital following better understanding of costs following detailed delivery scope and $0.691 million additional services as per the revised project scope.</t>
  </si>
  <si>
    <t>(aa) TEI has increased by $104.000 million due to approval of additional funding to progress procurement and planning approvals, offset by a $60.235 million decrease due to certain expenditure being recognised as operating instead of capital in line with accounting standards</t>
  </si>
  <si>
    <t>(ab) TEI includes additional funding of $1.859 million to deliver projects within the scope of the program.</t>
  </si>
  <si>
    <t>(ac) TEI reflects allocation of $10.004 million from Plenty Road upgrade - Stage 2 towards Plenty Road upgrade - Stage 1.</t>
  </si>
  <si>
    <t>(ad) TEI reflects allocation of $10.004 million from Plenty Road upgrade - Stage 2 towards Plenty Road upgrade - Stage 1 and an identified project savings of $0.800 million.</t>
  </si>
  <si>
    <t>(ae) TEI includes $38.000 million of Commonwealth funding.</t>
  </si>
  <si>
    <t>(af) TEI includes $210.000 million Commonwealth funding.</t>
  </si>
  <si>
    <t xml:space="preserve">(ag) TEI includes $181.735 million of Commonwealth funding. </t>
  </si>
  <si>
    <t>(ah) TEI includes $29.120 million of identified project savings.</t>
  </si>
  <si>
    <t>(ai) TEI includes $11.160 million of Commonwealth funding for the capital component of this initiative.</t>
  </si>
  <si>
    <t>(aj) TEI includes an additional $0.825 million for council contributions, and $0.266 million for increased project scope.</t>
  </si>
  <si>
    <t>(ak) TEI includes $46.000 million of Commonwealth funding and excludes contribution from New South Wales.</t>
  </si>
  <si>
    <t>(al) TEI includes $19.231 million of Commonwealth funding for the capital component of this initiative.</t>
  </si>
  <si>
    <t>(am) TEI includes $8.654 million of Commonwealth funding for the capital component of this initiative.</t>
  </si>
  <si>
    <t>(an)TEI includes $24.038 million of Commonwealth funding for the capital component of this initiative.</t>
  </si>
  <si>
    <t>(ao) TEI includes $4.807 million of Commonwealth funding for the capital component of this initiative.</t>
  </si>
  <si>
    <t>(ap) TEI includes $24.040 million of Commonwealth funding for the capital component of this initiative.</t>
  </si>
  <si>
    <t>(aq) TEI includes $9.615 million of Commonwealth funding for the capital component of this initiative.</t>
  </si>
  <si>
    <t>(ar) TEI includes $3.365 million of Commonwealth funding for the capital component of this initiative.</t>
  </si>
  <si>
    <t>(as) TEI includes $24.031 million of Commonwealth funding for the capital component of this initiative.</t>
  </si>
  <si>
    <t>(at) TEI includes $1.923 million of Commonwealth funding for the capital component of this initiative.</t>
  </si>
  <si>
    <t>(au) TEI includes $9.618 million of Commonwealth funding for the capital component of this initiative.</t>
  </si>
  <si>
    <t>(av) Initiative is funded by the Transport Accident Commission.</t>
  </si>
  <si>
    <t>(aw) Unspent contingency funding was allocated towards works on the Warrnambool line level crossing upgrades project.</t>
  </si>
  <si>
    <t>(ax) TEI includes philanthropic contributions of $27.700 million.</t>
  </si>
  <si>
    <r>
      <t xml:space="preserve">(ay) TEI includes $5.000 million of additional funding provided in the </t>
    </r>
    <r>
      <rPr>
        <sz val="9"/>
        <rFont val="Calibri"/>
        <family val="2"/>
      </rPr>
      <t>2017-18 Budget</t>
    </r>
    <r>
      <rPr>
        <i/>
        <sz val="9"/>
        <rFont val="Calibri"/>
        <family val="2"/>
      </rPr>
      <t xml:space="preserve">.  The additional funding and revised timeline were listed separately as a new project in </t>
    </r>
    <r>
      <rPr>
        <sz val="9"/>
        <rFont val="Calibri"/>
        <family val="2"/>
      </rPr>
      <t>2017-18 Budget Paper No. 4</t>
    </r>
    <r>
      <rPr>
        <i/>
        <sz val="9"/>
        <rFont val="Calibri"/>
        <family val="2"/>
      </rPr>
      <t>.</t>
    </r>
  </si>
  <si>
    <t xml:space="preserve">(az) TEI has increased by $52.610 million funded by savings achieved on other projects. </t>
  </si>
  <si>
    <t>(ba) TEI includes $7.827 million of Commonwealth funding.</t>
  </si>
  <si>
    <t>(bb) TEI has reduced by $2.164 million due to identified project savings.</t>
  </si>
  <si>
    <t>(bc) TEI has reduced by $24.930 million due to identified project savings.</t>
  </si>
  <si>
    <t>(bd) TEI includes $0.048 million of Commonwealth funding for the capital component of this initiative.</t>
  </si>
  <si>
    <t>(be) Project has reached practical completion.</t>
  </si>
  <si>
    <t>(bf) TEI includes $0.096 million of Commonwealth funding for the capital component of this initiative.</t>
  </si>
  <si>
    <t>(bg)TEI includes $0.192 million of Commonwealth funding for the capital component of this initiative.</t>
  </si>
  <si>
    <t>(bh) TEI includes additional funding of $0.017 million for revised scope within this program.</t>
  </si>
  <si>
    <t>(bi) TEI includes $25.801 million of Commonwealth funding.</t>
  </si>
  <si>
    <t xml:space="preserve">(bj) TEI increased by $1.189 billion due to additional scope, features and community benefits of the project following community consultation and a comprehensive Environment Effects Statement process. TEI includes Transurban funding amounts. </t>
  </si>
  <si>
    <t>(bk) Project was completed in qtr2 2017-18.</t>
  </si>
  <si>
    <t>(bl) TEI includes $499.380 million of Commonwealth funding.</t>
  </si>
  <si>
    <t>(bm) TEI includes estimated PPP finance lease liability. This was previously reported as Western Suburbs Roads Package.</t>
  </si>
  <si>
    <t>(bn) Crash and Trauma Education centre (statewide) no longer appears as a capital project as the project is being delivered entirely by Transport Accident Commission.</t>
  </si>
  <si>
    <t>(bo) Totals do not include expenditure for projects with ‘tbc’ cash flows.</t>
  </si>
  <si>
    <t>(bp) Other capital expenditure includes for projects being undertaken in Department of Economic Development, Jobs, Transport and Resources entities funded through the Department, as well as investment to maintain and upgrade the existing asset base.</t>
  </si>
  <si>
    <t>Completed projects</t>
  </si>
  <si>
    <t>Financial completion date</t>
  </si>
  <si>
    <r>
      <t>Australian Rock and Roll Hall of Fame (statewide)</t>
    </r>
    <r>
      <rPr>
        <sz val="6"/>
        <color theme="1"/>
        <rFont val="Calibri"/>
        <family val="2"/>
      </rPr>
      <t xml:space="preserve"> (a)</t>
    </r>
  </si>
  <si>
    <r>
      <t>Box Hill to Ringwood Bikeway (metropolitan various)</t>
    </r>
    <r>
      <rPr>
        <sz val="6"/>
        <color theme="1"/>
        <rFont val="Calibri"/>
        <family val="2"/>
      </rPr>
      <t xml:space="preserve"> (b)</t>
    </r>
  </si>
  <si>
    <r>
      <t>Calder Highway interchange Ravenswood (Ravenswood)</t>
    </r>
    <r>
      <rPr>
        <sz val="6"/>
        <rFont val="Calibri"/>
        <family val="2"/>
      </rPr>
      <t xml:space="preserve"> (b) (c)</t>
    </r>
  </si>
  <si>
    <r>
      <t xml:space="preserve">Carrum-Warburton Bike Trail - Bayswater North to Mount Evelyn (metropolitan various) </t>
    </r>
    <r>
      <rPr>
        <sz val="6"/>
        <rFont val="Calibri"/>
        <family val="2"/>
      </rPr>
      <t>(b)</t>
    </r>
  </si>
  <si>
    <r>
      <t>CityLink - Tulla widening project - CityLink Tunnel to Melbourne Airport (metropolitan various)</t>
    </r>
    <r>
      <rPr>
        <sz val="6"/>
        <color theme="1"/>
        <rFont val="Calibri"/>
        <family val="2"/>
      </rPr>
      <t xml:space="preserve"> </t>
    </r>
    <r>
      <rPr>
        <sz val="6"/>
        <rFont val="Calibri"/>
        <family val="2"/>
      </rPr>
      <t xml:space="preserve">(b) </t>
    </r>
    <r>
      <rPr>
        <sz val="6"/>
        <color theme="1"/>
        <rFont val="Calibri"/>
        <family val="2"/>
      </rPr>
      <t>(d)</t>
    </r>
  </si>
  <si>
    <r>
      <t xml:space="preserve">Pioneer Road duplication (Grovedale) </t>
    </r>
    <r>
      <rPr>
        <sz val="6"/>
        <rFont val="Calibri"/>
        <family val="2"/>
      </rPr>
      <t>(b)</t>
    </r>
  </si>
  <si>
    <r>
      <t>Replacement and repair of damaged noise walls (statewide)</t>
    </r>
    <r>
      <rPr>
        <sz val="6"/>
        <color theme="1"/>
        <rFont val="Calibri"/>
        <family val="2"/>
      </rPr>
      <t xml:space="preserve"> </t>
    </r>
  </si>
  <si>
    <r>
      <t>Road and rail minor works - roads (statewide)</t>
    </r>
    <r>
      <rPr>
        <sz val="6"/>
        <rFont val="Calibri"/>
        <family val="2"/>
      </rPr>
      <t xml:space="preserve"> (b)</t>
    </r>
  </si>
  <si>
    <t xml:space="preserve">Road restoration and road surface replacement (statewide) </t>
  </si>
  <si>
    <t>Thompsons Road duplication - planning and early works (Lyndhurst)</t>
  </si>
  <si>
    <r>
      <t xml:space="preserve">Transport solutions - regional roads package (regional various) </t>
    </r>
    <r>
      <rPr>
        <sz val="7"/>
        <color theme="1"/>
        <rFont val="Calibri"/>
        <family val="2"/>
      </rPr>
      <t>(b) (e)</t>
    </r>
  </si>
  <si>
    <t>(a) TEI excludes $0.407 million transferred to operating.</t>
  </si>
  <si>
    <t>(b) TEI for project has changed as a result of corporate cost adjustment.</t>
  </si>
  <si>
    <t>(c) TEI includes $45.000 million Commonwealth funding.</t>
  </si>
  <si>
    <t>(d) TEI includes $200.000 million Commonwealth funding.</t>
  </si>
  <si>
    <t>(e) TEI includes $39.261 million Commonwealth funding.</t>
  </si>
  <si>
    <t>Department of Environment Land Water and Planning</t>
  </si>
  <si>
    <t xml:space="preserve">Improving the Olinda Precinct (Olinda) </t>
  </si>
  <si>
    <t>Land acquisition at Jacksons Hill (Sunbury)</t>
  </si>
  <si>
    <r>
      <t xml:space="preserve">National Water Infrastructure Development Fund – National Partnership Agreement (regional various) </t>
    </r>
    <r>
      <rPr>
        <vertAlign val="superscript"/>
        <sz val="9"/>
        <rFont val="Calibri"/>
        <family val="2"/>
      </rPr>
      <t>(a)</t>
    </r>
  </si>
  <si>
    <t xml:space="preserve">National Water Sports Centre and Melbourne Cable Park infrastructure upgrades (metropolitan various) </t>
  </si>
  <si>
    <t xml:space="preserve">Providing planning certainty for managed growth (statewide) </t>
  </si>
  <si>
    <t xml:space="preserve">Reforming local government planning (statewide) </t>
  </si>
  <si>
    <t xml:space="preserve">Securing the benefits of parks for all Victorians (statewide) </t>
  </si>
  <si>
    <t xml:space="preserve">Walking together – A partnership to improve community connection and access to country (statewide) </t>
  </si>
  <si>
    <t>Water security for East Grampians (Grampians)</t>
  </si>
  <si>
    <t>Water security for Mitiamo (Mitiamo)</t>
  </si>
  <si>
    <t>Source: Department of Environment Land Water and Planning</t>
  </si>
  <si>
    <t xml:space="preserve">Note: </t>
  </si>
  <si>
    <t>(a) The project is funded by the Commonwealth.</t>
  </si>
  <si>
    <r>
      <rPr>
        <sz val="9"/>
        <color theme="1"/>
        <rFont val="Calibri"/>
        <family val="2"/>
      </rPr>
      <t xml:space="preserve">Bringing our Environment Protection Authority into the modern era (statewide) </t>
    </r>
    <r>
      <rPr>
        <sz val="6"/>
        <color theme="1"/>
        <rFont val="Calibri"/>
        <family val="2"/>
      </rPr>
      <t>(a)</t>
    </r>
  </si>
  <si>
    <t xml:space="preserve">Climate ready Victorian infrastructure – critical coastal protection assets (statewide) </t>
  </si>
  <si>
    <r>
      <rPr>
        <sz val="9"/>
        <color theme="1"/>
        <rFont val="Calibri"/>
        <family val="2"/>
      </rPr>
      <t xml:space="preserve">Enhancing Victoria’s liveability through improvements to the parks and reserves estate (statewide) </t>
    </r>
    <r>
      <rPr>
        <sz val="6"/>
        <color theme="1"/>
        <rFont val="Calibri"/>
        <family val="2"/>
      </rPr>
      <t>(b)</t>
    </r>
  </si>
  <si>
    <r>
      <rPr>
        <sz val="9"/>
        <color theme="1"/>
        <rFont val="Calibri"/>
        <family val="2"/>
      </rPr>
      <t xml:space="preserve">Establishment of Land Use Victoria (metropolitan various) </t>
    </r>
    <r>
      <rPr>
        <sz val="6"/>
        <color theme="1"/>
        <rFont val="Calibri"/>
        <family val="2"/>
      </rPr>
      <t>(c)</t>
    </r>
  </si>
  <si>
    <r>
      <rPr>
        <sz val="9"/>
        <color theme="1"/>
        <rFont val="Calibri"/>
        <family val="2"/>
      </rPr>
      <t xml:space="preserve">Melbourne strategic assessment (metropolitan various) </t>
    </r>
    <r>
      <rPr>
        <sz val="6"/>
        <color theme="1"/>
        <rFont val="Calibri"/>
        <family val="2"/>
      </rPr>
      <t>(d)</t>
    </r>
  </si>
  <si>
    <t>qtr 2 2053-54</t>
  </si>
  <si>
    <t xml:space="preserve">New facilities for parks and reserves (statewide) </t>
  </si>
  <si>
    <t xml:space="preserve">Non-potable irrigation water for Melbourne Gardens (metropolitan various) </t>
  </si>
  <si>
    <t xml:space="preserve">Recycled irrigation water for Cranbourne Gardens (Cranbourne) </t>
  </si>
  <si>
    <t xml:space="preserve">Reducing bushfire risk (statewide) </t>
  </si>
  <si>
    <r>
      <rPr>
        <sz val="9"/>
        <color theme="1"/>
        <rFont val="Calibri"/>
        <family val="2"/>
      </rPr>
      <t xml:space="preserve">Revitalising Central Geelong (Geelong) </t>
    </r>
    <r>
      <rPr>
        <sz val="6"/>
        <color theme="1"/>
        <rFont val="Calibri"/>
        <family val="2"/>
      </rPr>
      <t xml:space="preserve">(e) </t>
    </r>
  </si>
  <si>
    <t xml:space="preserve">Revitalising infrastructure in the State’s parks estate (statewide) </t>
  </si>
  <si>
    <t xml:space="preserve">Strengthening the protection of our forests and wildlife through more effective regulation, compliance and enforcement (statewide) </t>
  </si>
  <si>
    <r>
      <rPr>
        <sz val="9"/>
        <color theme="1"/>
        <rFont val="Calibri"/>
        <family val="2"/>
      </rPr>
      <t xml:space="preserve">Upgrade Land Victoria’s property administration systems (metropolitan various) </t>
    </r>
    <r>
      <rPr>
        <sz val="6"/>
        <color theme="1"/>
        <rFont val="Calibri"/>
        <family val="2"/>
      </rPr>
      <t>(f)</t>
    </r>
  </si>
  <si>
    <t>qtr 4 2025-26</t>
  </si>
  <si>
    <t xml:space="preserve">Water for Victoria – Entitlements and planning (statewide) </t>
  </si>
  <si>
    <t>Total existing projects</t>
  </si>
  <si>
    <t>Total Environment Land Water and Planning projects</t>
  </si>
  <si>
    <t>Other capital expenditure</t>
  </si>
  <si>
    <t>various</t>
  </si>
  <si>
    <t>Total 2018-19 Environment Land Water and Planning capital expenditure</t>
  </si>
  <si>
    <t>(a) The TEI has been revised from $20.651 million to $18.451 million. The decrease is the result of $2.200 million reclassified to output expenditure for the Bringing our Environment Protection Authority initative in accordance with AASB138 Intangible Assets.</t>
  </si>
  <si>
    <t>(b) The estimated completion date has been extended to quarter 4, 2022-23.</t>
  </si>
  <si>
    <t>(c) The TEI has been revised from $6.800 million to $6.458 million due to the rescoping of the project. The estimated completion date has been extended to quarter 4, 2018-19.</t>
  </si>
  <si>
    <t>(d) The TEI has been revised from $334.300 million to $330.900 million. The decrease is the result of $3.400 million reclassified to output.</t>
  </si>
  <si>
    <t>(e) TEI includes $0.500m from the City of Greater Geelong. The estimated completion date has been extended to quarter 4, 2018-19</t>
  </si>
  <si>
    <t xml:space="preserve">(f) The TEI has been revised from $27.401 million to $35.081 million. The increase is the result of additional $7.680 million to fund the program. </t>
  </si>
  <si>
    <t xml:space="preserve"> Estimated to be completed after publication date and before 30 June 2018</t>
  </si>
  <si>
    <r>
      <t xml:space="preserve">A sustainable irrigation future (statewide) </t>
    </r>
    <r>
      <rPr>
        <vertAlign val="superscript"/>
        <sz val="9"/>
        <color theme="1"/>
        <rFont val="Calibri"/>
        <family val="2"/>
      </rPr>
      <t>(a)</t>
    </r>
    <r>
      <rPr>
        <vertAlign val="superscript"/>
        <sz val="9"/>
        <color rgb="FF000080"/>
        <rFont val="Calibri"/>
        <family val="2"/>
      </rPr>
      <t xml:space="preserve"> </t>
    </r>
  </si>
  <si>
    <r>
      <rPr>
        <sz val="9"/>
        <color theme="1"/>
        <rFont val="Calibri"/>
        <family val="2"/>
      </rPr>
      <t xml:space="preserve">Canadian State Park, Ballarat (Ballarat) </t>
    </r>
    <r>
      <rPr>
        <sz val="6"/>
        <color theme="1"/>
        <rFont val="Calibri"/>
        <family val="2"/>
      </rPr>
      <t>(b)</t>
    </r>
  </si>
  <si>
    <r>
      <rPr>
        <sz val="9"/>
        <color theme="1"/>
        <rFont val="Calibri"/>
        <family val="2"/>
      </rPr>
      <t xml:space="preserve">Improving tourism on national parks, state forests and public land (statewide) </t>
    </r>
    <r>
      <rPr>
        <sz val="6"/>
        <color theme="1"/>
        <rFont val="Calibri"/>
        <family val="2"/>
      </rPr>
      <t>(b)</t>
    </r>
  </si>
  <si>
    <r>
      <t xml:space="preserve">Latrobe Valley community air monitoring and citizen science (Latrobe Valley) </t>
    </r>
    <r>
      <rPr>
        <sz val="9"/>
        <color rgb="FF000080"/>
        <rFont val="Calibri"/>
        <family val="2"/>
      </rPr>
      <t xml:space="preserve"> </t>
    </r>
  </si>
  <si>
    <r>
      <rPr>
        <sz val="9"/>
        <color theme="1"/>
        <rFont val="Calibri"/>
        <family val="2"/>
      </rPr>
      <t xml:space="preserve">Parks Victoria critical infrastructure (statewide) </t>
    </r>
    <r>
      <rPr>
        <sz val="6"/>
        <color theme="1"/>
        <rFont val="Calibri"/>
        <family val="2"/>
      </rPr>
      <t>(b)</t>
    </r>
  </si>
  <si>
    <r>
      <t>Portarlington Safe Harbour (Portarlington)</t>
    </r>
    <r>
      <rPr>
        <vertAlign val="superscript"/>
        <sz val="9"/>
        <color theme="1"/>
        <rFont val="Calibri"/>
        <family val="2"/>
      </rPr>
      <t xml:space="preserve"> (c)</t>
    </r>
    <r>
      <rPr>
        <vertAlign val="superscript"/>
        <sz val="9"/>
        <color rgb="FF000080"/>
        <rFont val="Calibri"/>
        <family val="2"/>
      </rPr>
      <t xml:space="preserve"> </t>
    </r>
  </si>
  <si>
    <t>qtr 4 2016-17</t>
  </si>
  <si>
    <r>
      <t>Reforming Victoria’s planning system – Smart Planning Program (statewide) (d)</t>
    </r>
    <r>
      <rPr>
        <sz val="9"/>
        <color rgb="FF000080"/>
        <rFont val="Calibri"/>
        <family val="2"/>
      </rPr>
      <t xml:space="preserve"> </t>
    </r>
  </si>
  <si>
    <r>
      <rPr>
        <sz val="9"/>
        <color theme="1"/>
        <rFont val="Calibri"/>
        <family val="2"/>
      </rPr>
      <t xml:space="preserve">Unlocking the benefits of parks for all Victorians (statewide) </t>
    </r>
    <r>
      <rPr>
        <sz val="6"/>
        <color theme="1"/>
        <rFont val="Calibri"/>
        <family val="2"/>
      </rPr>
      <t>(b)</t>
    </r>
  </si>
  <si>
    <t>(a) The TEI has been reduced to zero as a result of the reclassification of works from asset to output.</t>
  </si>
  <si>
    <t>(b) Funding has been acquitted through a grant provided by the Department of Environment Land Water and Planning to Parks Victoria which will deliver these projects in 2018-19.</t>
  </si>
  <si>
    <t>(c) The estimated completion date has been extended to quarter 4, 2017-18.</t>
  </si>
  <si>
    <t>(d) The TEI has been revised from $6.800 million to $12.300 million. The increase is the result of $5.500 million reclassified from output to asset.</t>
  </si>
  <si>
    <t>Department of Education and Training</t>
  </si>
  <si>
    <r>
      <rPr>
        <b/>
        <sz val="9"/>
        <color theme="1"/>
        <rFont val="Calibri"/>
        <family val="2"/>
      </rPr>
      <t>New projects</t>
    </r>
    <r>
      <rPr>
        <b/>
        <sz val="9"/>
        <color rgb="FF000080"/>
        <rFont val="Calibri"/>
        <family val="2"/>
      </rPr>
      <t xml:space="preserve"> </t>
    </r>
  </si>
  <si>
    <t xml:space="preserve">Abbotsford Primary School – modernisation – funding to deliver previously planned works (Abbotsford) </t>
  </si>
  <si>
    <t xml:space="preserve">Aberfeldie Primary School – modernisation – (Stage 2) upgrade existing school facilities (Essendon) </t>
  </si>
  <si>
    <t>qtr 1 2020-21</t>
  </si>
  <si>
    <t xml:space="preserve">Aitken Hill Primary School – new school – (Stage 2) funding for a new primary school in Craigieburn (Craigieburn) </t>
  </si>
  <si>
    <t xml:space="preserve">Albert Park Primary School – modernisation – upgrade existing school facilities (Albert Park) </t>
  </si>
  <si>
    <t xml:space="preserve">Albion Primary School – modernisation – upgrade existing school facilities (Albion) </t>
  </si>
  <si>
    <t xml:space="preserve">Ardmona Primary School – modernisation – (Stage 2) upgrade existing school facilities (Ardmona) </t>
  </si>
  <si>
    <t xml:space="preserve">Armstrong Creek 7-12 – new school – (Stage 1) early works funding for a new 7-12 school in Armstrong Creek (Armstrong Creek) </t>
  </si>
  <si>
    <t xml:space="preserve">Armstrong Creek West P6 – new school – funding for a new primary school in Armstrong Creek (Mount Duneed) </t>
  </si>
  <si>
    <t xml:space="preserve">Ballam Park Primary School – modernisation – upgrade existing school facilities (Frankston) </t>
  </si>
  <si>
    <t xml:space="preserve">Ballarat High School – modernisation – (Stage 2) upgrade existing school facilities (Ballarat) </t>
  </si>
  <si>
    <t xml:space="preserve">Banyule Primary School – modernisation – (Stage 2) upgrade existing school facilities (Rosanna) </t>
  </si>
  <si>
    <t xml:space="preserve">Barwon Valley School – modernisation – upgrade existing school facilities (Belmont) </t>
  </si>
  <si>
    <t xml:space="preserve">Belvedere Park Primary School – modernisation – upgrade existing school facilities (Seaford) </t>
  </si>
  <si>
    <t xml:space="preserve">Bentleigh West Primary School – modernisation – upgrade existing school facilities (Bentleigh) </t>
  </si>
  <si>
    <t xml:space="preserve">Berwick Secondary College – modernisation – upgrade existing school facilities (Berwick) </t>
  </si>
  <si>
    <t xml:space="preserve">Beveridge West P6 – new school – funding for a new primary school in Beveridge (Beveridge) </t>
  </si>
  <si>
    <t xml:space="preserve">Boisdale Consolidated School – modernisation – upgrade existing school facilities (Boisdale) </t>
  </si>
  <si>
    <t xml:space="preserve">Bonbeach Primary School – modernisation – upgrade existing school facilities (Bonbeach) </t>
  </si>
  <si>
    <t xml:space="preserve">Botanic Ridge P6 – new early learning facility – funding for a new early learning facility in Botanic Ridge (Botanic Ridge) </t>
  </si>
  <si>
    <t xml:space="preserve">Botanic Ridge P6 – new school – funding for a new primary school in Cranbourne (Botanic Ridge) </t>
  </si>
  <si>
    <t xml:space="preserve">Box Hill High School – modernisation – upgrade existing school facilities (Box Hill) </t>
  </si>
  <si>
    <t xml:space="preserve">Brunswick South West Primary School – modernisation – upgrade existing school facilities (Brunswick West) </t>
  </si>
  <si>
    <t xml:space="preserve">Bundoora Primary School – modernisation – (Stage 2) funding to deliver previously planned works (Bundoora) </t>
  </si>
  <si>
    <t xml:space="preserve">Burnside Primary School – new school – (Stage 2) funding for a new primary school in Burnside (Burnside) </t>
  </si>
  <si>
    <t xml:space="preserve">Cardross Primary School – modernisation – upgrade existing school facilities (Cardross) </t>
  </si>
  <si>
    <t xml:space="preserve">Carrum Primary School – modernisation – upgrade existing school facilities (Carrum) </t>
  </si>
  <si>
    <t xml:space="preserve">Casey Fields (Five Ways) P6 – new school – funding for a new primary school in Cranbourne (Cranbourne East) </t>
  </si>
  <si>
    <t xml:space="preserve">Casterton Primary School – modernisation – upgrade existing school facilities (Casterton) </t>
  </si>
  <si>
    <t xml:space="preserve">Castlemaine Secondary College – modernisation – (Stage 3) upgrade existing school facilities (Castlemaine) </t>
  </si>
  <si>
    <t xml:space="preserve">Centre for Higher Education Studies – funding to deliver a centre for excellence for high-achieving students (South Yarra) </t>
  </si>
  <si>
    <t>qtr 2 2021-22</t>
  </si>
  <si>
    <t xml:space="preserve">Ceres Primary School – modernisation – (Stage 2) upgrade existing school facilities (Ceres) </t>
  </si>
  <si>
    <t xml:space="preserve">Charles La Trobe P-12 College – modernisation – funding to deliver previously planned works (West Heidelberg) </t>
  </si>
  <si>
    <t xml:space="preserve">Chelsea Heights Primary School – modernisation – upgrade existing school facilities (Chelsea Heights) </t>
  </si>
  <si>
    <t xml:space="preserve">Clyde North East P6 – new school – funding for a new primary school in Clyde (Clyde North) </t>
  </si>
  <si>
    <t xml:space="preserve">Copperfield College – modernisation – upgrade existing school facilities (Delahey) </t>
  </si>
  <si>
    <t xml:space="preserve">Craigieburn South 7-12 – new school – (Stage 1) funding for a new 7-12 school in Craigieburn (Craigieburn) </t>
  </si>
  <si>
    <t xml:space="preserve">Dandenong West Primary School – modernisation – funding to deliver previously planned works (Dandenong) </t>
  </si>
  <si>
    <t xml:space="preserve">Davis Creek P6 – new early learning facility – funding for a new early learning facility in Davis Creek (Tarneit) </t>
  </si>
  <si>
    <t xml:space="preserve">Davis Creek P6 – new school – funding for a new primary school in Tarneit (Tarneit) </t>
  </si>
  <si>
    <t xml:space="preserve">Derrinallum P-12 College – modernisation – upgrade existing school facilities (Derrinallum) </t>
  </si>
  <si>
    <t xml:space="preserve">Diamond Valley College – modernisation – (Stage 2) upgrade existing school facilities (Diamond Creek) </t>
  </si>
  <si>
    <t xml:space="preserve">Dimboola Memorial Secondary College – modernisation – upgrade existing school facilities (Dimboola) </t>
  </si>
  <si>
    <t xml:space="preserve">Dinjerra Primary School – modernisation – funding to deliver previously planned works (Braybrook) </t>
  </si>
  <si>
    <t xml:space="preserve">Docklands Primary School – new school – Stage 1 funding for a new primary school in Docklands (Docklands) </t>
  </si>
  <si>
    <t xml:space="preserve">Don Valley Primary School – modernisation – upgrade existing school facilities (Don Valley) </t>
  </si>
  <si>
    <t xml:space="preserve">Dunolly Primary School – modernisation – upgrade existing school facilities (Dunolly) </t>
  </si>
  <si>
    <t xml:space="preserve">East Bentleigh Primary School – modernisation – upgrade existing school facilities (East Bentleigh) </t>
  </si>
  <si>
    <t xml:space="preserve">Edithvale Primary School – modernisation – upgrade existing school facilities (Edithvale) </t>
  </si>
  <si>
    <t xml:space="preserve">Elwood College – modernisation – (Stage 2) funding to deliver previously planned works (Elwood) </t>
  </si>
  <si>
    <t xml:space="preserve">Epping Secondary College – modernisation – upgrade existing school facilities (Epping) </t>
  </si>
  <si>
    <t xml:space="preserve">Euroa Secondary College – modernisation – upgrade existing school facilities (Euroa) </t>
  </si>
  <si>
    <t xml:space="preserve">Footscray Learning Precinct – regeneration – (Stage 2) funding for a new 7-12 school in Seddon (Seddon) </t>
  </si>
  <si>
    <t xml:space="preserve">Frankston North Education Plan – education plan – (Stage 1) funding to deliver previously planned works in the education plan (Frankston) </t>
  </si>
  <si>
    <t xml:space="preserve">Frankston Special Developmental School – modernisation – upgrade existing school facilities (Frankston) </t>
  </si>
  <si>
    <t xml:space="preserve">George Street Primary School – Hamilton – modernisation – upgrade existing school facilities (Hamilton) </t>
  </si>
  <si>
    <t xml:space="preserve">Gisborne Primary School – modernisation – (Stage 2) upgrade existing school facilities (Gisborne) </t>
  </si>
  <si>
    <t xml:space="preserve">Gladstone Park Primary School – modernisation – upgrade existing school facilities (Gladstone Park) </t>
  </si>
  <si>
    <t xml:space="preserve">Glenallen School – modernisation – (Stage 2) upgrade existing school facilities (Glen Waverley) </t>
  </si>
  <si>
    <t xml:space="preserve">Greenhills Primary School – modernisation – upgrade existing school facilities (Greensborough) </t>
  </si>
  <si>
    <t xml:space="preserve">Hampton Park Secondary College – modernisation – upgrade existing school facilities (Hampton Park) </t>
  </si>
  <si>
    <t xml:space="preserve">Hawkesdale P12 College – modernisation – upgrade existing school facilities (Hawkesdale) </t>
  </si>
  <si>
    <t xml:space="preserve">Heathmont College – modernisation – upgrade existing school facilities (Heathmont) </t>
  </si>
  <si>
    <t xml:space="preserve">Heywood District Secondary College – modernisation – upgrade existing school facilities (Heywood) </t>
  </si>
  <si>
    <t xml:space="preserve">Highton Primary School – modernisation – upgrade existing school facilities (Highton) </t>
  </si>
  <si>
    <t xml:space="preserve">Hoddles Creek Primary School – modernisation – upgrade existing school facilities (Hoddles Creek) </t>
  </si>
  <si>
    <t xml:space="preserve">Huntingdale Primary School – modernisation – upgrade existing school facilities (Oakleigh South) </t>
  </si>
  <si>
    <t xml:space="preserve">Inclusive Schools Fund – funding for additional rounds of the Inclusive Schools Fund (statewide) </t>
  </si>
  <si>
    <t xml:space="preserve">Ivanhoe Primary School – modernisation – (Stage 2) upgrade existing school facilities (Ivanhoe) </t>
  </si>
  <si>
    <t xml:space="preserve">Kaniva College – modernisation – upgrade existing school facilities (Kaniva) </t>
  </si>
  <si>
    <t xml:space="preserve">Karingal Primary School – modernisation – upgrade existing school facilities (Frankston) </t>
  </si>
  <si>
    <t xml:space="preserve">Kerang Primary School – modernisation – upgrade existing school facilities (Kerang) </t>
  </si>
  <si>
    <t xml:space="preserve">Keysborough South P6  – new school – funding for a new primary school in Keysborough (Keysborough) </t>
  </si>
  <si>
    <t xml:space="preserve">Kingsley Park Primary School – modernisation – upgrade existing school facilities (Frankston) </t>
  </si>
  <si>
    <t xml:space="preserve">Kongwak Primary School – modernisation – upgrade existing school facilities (Kongwak) </t>
  </si>
  <si>
    <t xml:space="preserve">Koo Wee Rup Secondary College – modernisation – upgrade existing school facilities (Koo Wee Rup) </t>
  </si>
  <si>
    <t xml:space="preserve">Lalor Gardens Primary School – modernisation – funding to deliver previously planned works (Lalor) </t>
  </si>
  <si>
    <t xml:space="preserve">Land acquisition – acquire future school sites (statewide) </t>
  </si>
  <si>
    <t xml:space="preserve">Launching Place Primary School – modernisation – upgrade existing school facilities (Launching Place) </t>
  </si>
  <si>
    <t xml:space="preserve">Lilydale and Upper Yarra Secondary Schools Plan – education plan – (Stage 1) funding to deliver previously planned works in the education plan (Lilydale) </t>
  </si>
  <si>
    <t xml:space="preserve">Lismore Primary School – modernisation – upgrade existing school facilities (Lismore) </t>
  </si>
  <si>
    <t xml:space="preserve">Lucas Primary School – new school – funding for a new primary school in Ballarat (Lucas) </t>
  </si>
  <si>
    <t xml:space="preserve">Lyndale Secondary College – modernisation – (Stage 2) funding to deliver previously planned works (Dandenong North) </t>
  </si>
  <si>
    <t xml:space="preserve">Mansfield Secondary College – modernisation – (Stage 2) upgrade existing school facilities (Mansfield) </t>
  </si>
  <si>
    <t>McKinnon Secondary College – additional campus – (Stage 1) early works funding for an additional campus of McKinnon Secondary College (East Bentleigh)</t>
  </si>
  <si>
    <t xml:space="preserve">Melba College – modernisation – (Stage 3) upgrade existing school facilities (Croydon) </t>
  </si>
  <si>
    <t xml:space="preserve">Melton West Primary School – modernisation – funding to deliver previously planned works (Melton) </t>
  </si>
  <si>
    <t xml:space="preserve">Merino Consolidated School – modernisation – upgrade existing school facilities (Merino) </t>
  </si>
  <si>
    <t xml:space="preserve">Mildura West Primary School – modernisation – upgrade existing school facilities (Mildura) </t>
  </si>
  <si>
    <t xml:space="preserve">Monash Special Developmental School – modernisation – upgrade existing school facilities (Wheelers Hill) </t>
  </si>
  <si>
    <t xml:space="preserve">Monbulk College – modernisation – (Stage 3) upgrade existing school facilities (Monbulk) </t>
  </si>
  <si>
    <t xml:space="preserve">Montrose Primary School – modernisation – upgrade existing school facilities (Montrose) </t>
  </si>
  <si>
    <t xml:space="preserve">Moolap Primary School – modernisation – upgrade existing school facilities (Moolap) </t>
  </si>
  <si>
    <t xml:space="preserve">Mooroolbark College – modernisation – upgrade existing school facilities (Mooroolbark) </t>
  </si>
  <si>
    <t xml:space="preserve">Moreland Primary School – modernisation – upgrade existing school facilities (Coburg) </t>
  </si>
  <si>
    <t xml:space="preserve">Moriac Primary School – modernisation – (Stage 2) upgrade existing school facilities (Moriac) </t>
  </si>
  <si>
    <t xml:space="preserve">Mortlake P-12 College – modernisation – upgrade existing school facilities (Mortlake) </t>
  </si>
  <si>
    <t xml:space="preserve">Mount Clear College – modernisation – (Stage 2) upgrade existing school facilities (Mount Clear) </t>
  </si>
  <si>
    <t xml:space="preserve">Mount Erin Secondary College – modernisation – (Stage 2) upgrade existing school facilities (Frankston South) </t>
  </si>
  <si>
    <t xml:space="preserve">Mulgrave Primary School – modernisation – upgrade existing school facilities (Mulgrave) </t>
  </si>
  <si>
    <t xml:space="preserve">Narre Warren South P-12 College – modernisation – (Stage 2) upgrade existing school facilities (Narre Warren South) </t>
  </si>
  <si>
    <t xml:space="preserve">Nepean Special School – modernisation – upgrade existing school facilities (Seaford) </t>
  </si>
  <si>
    <t xml:space="preserve">Northern Bay P-12 College – modernisation – upgrade existing school facilities at the Wexford Court Campus (Corio) </t>
  </si>
  <si>
    <t xml:space="preserve">Northern College of the Arts and Technology – modernisation – funding to deliver previously planned works (Preston) </t>
  </si>
  <si>
    <t xml:space="preserve">Northern School For Autism – modernisation – upgrade existing school facilities (Reservoir) </t>
  </si>
  <si>
    <t xml:space="preserve">Oakleigh Primary School – modernisation – funding to deliver previously planned works (Oakleigh) </t>
  </si>
  <si>
    <t xml:space="preserve">Oberon South Primary School – modernisation – upgrade existing school facilities (Belmont) </t>
  </si>
  <si>
    <t xml:space="preserve">Orbost North Primary School – modernisation – upgrade existing school facilities (Orbost) </t>
  </si>
  <si>
    <t xml:space="preserve">Orbost Secondary College – modernisation – upgrade existing school facilities (Orbost) </t>
  </si>
  <si>
    <t xml:space="preserve">Ormond Primary School – modernisation – upgrade existing school facilities (Ormond) </t>
  </si>
  <si>
    <t xml:space="preserve">Pakenham North East Primary School – new school – (Stage 2) funding for a new primary school in Pakenham (Pakenham) </t>
  </si>
  <si>
    <t xml:space="preserve">Pascoe Vale Girls Secondary College – modernisation – upgrade existing school facilities (Pascoe Vale) </t>
  </si>
  <si>
    <t xml:space="preserve">Pascoe Vale Primary School – modernisation – upgrade existing school facilities (Pascoe Vale) </t>
  </si>
  <si>
    <t xml:space="preserve">Patterson Lakes Primary School – modernisation – upgrade existing school facilities (Patterson Lakes) </t>
  </si>
  <si>
    <t xml:space="preserve">Planning for Schools – school and precinct-level master planning for new and existing schools (statewide) </t>
  </si>
  <si>
    <t xml:space="preserve">Point Cook South Senior Secondary School  – new school – funding for a new 7-12 school in Point Cook (Point Cook) </t>
  </si>
  <si>
    <t xml:space="preserve">Preston High School – new school – (Stage 2) funding for a new 7-12 school in Preston (Preston) </t>
  </si>
  <si>
    <t>qtr 1 2021-22</t>
  </si>
  <si>
    <t xml:space="preserve">Relocatable Building Program – providing relocatable buildings to meet growing demand (statewide) </t>
  </si>
  <si>
    <t xml:space="preserve">Reservoir East Primary School – modernisation – funding to deliver previously planned works (Reservoir) </t>
  </si>
  <si>
    <t xml:space="preserve">Richmond Primary School – modernisation – upgrade existing school facilities (Richmond) </t>
  </si>
  <si>
    <t xml:space="preserve">Richmond West Primary School – modernisation – upgrade existing school facilities (Richmond) </t>
  </si>
  <si>
    <t xml:space="preserve">Riddells Creek Primary School – modernisation – upgrade existing school facilities (Riddells Creek) </t>
  </si>
  <si>
    <t xml:space="preserve">Ringwood Secondary College – modernisation – (Stage 2) funding to deliver previously planned works (Ringwood) </t>
  </si>
  <si>
    <t xml:space="preserve">Romsey Regeneration – regeneration – upgrade existing school facilities at Romsey Primary School (Romsey) </t>
  </si>
  <si>
    <t xml:space="preserve">Rowellyn Park Primary School – modernisation – upgrade existing school facilities (Carrum Downs) </t>
  </si>
  <si>
    <t xml:space="preserve">Roxburgh College – modernisation – upgrade existing school facilities (Roxburgh Park) </t>
  </si>
  <si>
    <t xml:space="preserve">Sanctuary Lakes P9 – new school – (Stage 2) funding for a new P-9 school in Point Cook (Point Cook) </t>
  </si>
  <si>
    <t xml:space="preserve">Sandringham East Primary School – modernisation – funding to deliver previously planned works (Sandringham) </t>
  </si>
  <si>
    <t xml:space="preserve">School Pride and Sport Fund– funding for additional rounds of the School Pride and Sports Fund (statewide) </t>
  </si>
  <si>
    <t xml:space="preserve">Seaford Primary School – modernisation – funding to deliver previously planned works (Seaford) </t>
  </si>
  <si>
    <t xml:space="preserve">Seymour College – modernisation – funding to deliver previously planned works (Seymour) </t>
  </si>
  <si>
    <t xml:space="preserve">Shepparton Education Plan – education plan – (Stage 1) funding to deliver previously planned works in the education plan (Shepparton) </t>
  </si>
  <si>
    <t>qtr 3 2021-22</t>
  </si>
  <si>
    <t xml:space="preserve">Spensley Street Primary School – modernisation – upgrade existing school facilities (Clifton Hill) </t>
  </si>
  <si>
    <t xml:space="preserve">Spring Gully Primary School – modernisation – (Stage 2) funding to deliver previously planned works (Bendigo) </t>
  </si>
  <si>
    <t xml:space="preserve">Springvale Rise Primary School – modernisation – upgrade existing school facilities (Springvale) </t>
  </si>
  <si>
    <t xml:space="preserve">St Helena Secondary College – modernisation – upgrade existing school facilities (Eltham North) </t>
  </si>
  <si>
    <t xml:space="preserve">St Kilda Primary School – modernisation – upgrade existing school facilities (St Kilda) </t>
  </si>
  <si>
    <t xml:space="preserve">Stawell Secondary College – modernisation – funding to deliver previously planned works (Stawell) </t>
  </si>
  <si>
    <t xml:space="preserve">Strathmore Secondary College – modernisation – funding to deliver previously planned works (Strathmore) </t>
  </si>
  <si>
    <t xml:space="preserve">Sunbury and Macedon Ranges Specialist School – Bullengarook Senior Campus – modernisation – upgrade existing school facilities at Bullengarook Campus (Bullengarook) </t>
  </si>
  <si>
    <t xml:space="preserve">Sunbury and Macedon Ranges Specialist School – Sunbury Campus – modernisation – upgrade existing school facilities at SunburyCampus (Sunbury) </t>
  </si>
  <si>
    <t xml:space="preserve">Sunbury Heights Primary School – modernisation – upgrade existing school facilities (Sunbury) </t>
  </si>
  <si>
    <t xml:space="preserve">Sunbury Primary School – modernisation – upgrade existing school facilities (Sunbury) </t>
  </si>
  <si>
    <t xml:space="preserve">Sunshine North Primary School – modernisation – upgrade existing school facilities (Sunshine North) </t>
  </si>
  <si>
    <t xml:space="preserve">Surfside Primary School – modernisation – upgrade existing school facilities (Ocean Grove) </t>
  </si>
  <si>
    <t xml:space="preserve">Tallarook Primary School – modernisation – upgrade existing school facilities (Tallarook) </t>
  </si>
  <si>
    <t xml:space="preserve">Tarwin Valley Primary School – modernisation – upgrade existing school facilities (Meeniyan) </t>
  </si>
  <si>
    <t xml:space="preserve">Teesdale Primary School – modernisation – upgrade existing school facilities (Teesdale) </t>
  </si>
  <si>
    <t xml:space="preserve">The Alpine School – new school – funding to deliver previously planned works for a new outdoor campus in Don Valley (Launching Place) </t>
  </si>
  <si>
    <t xml:space="preserve">Torquay P-6 College – modernisation – upgrade existing school facilities (Torquay) </t>
  </si>
  <si>
    <t xml:space="preserve">Traralgon Secondary and Special School Regeneration – Stage 1 works (Traralgon) </t>
  </si>
  <si>
    <t xml:space="preserve">Truganina East P9 – new school – (Stage 2) funding for a new P-9 school in Truganina (Truganina) </t>
  </si>
  <si>
    <t xml:space="preserve">Upwey High School – modernisation – next stage funding to deliver previously planned works (Upwey) </t>
  </si>
  <si>
    <t xml:space="preserve">Victorian School Asbestos Program – modular buildings and planned works program – funding to continue the removal of asbestos containing material in government schools (statewide) </t>
  </si>
  <si>
    <t xml:space="preserve">Wallington Primary School – modernisation – upgrade existing school facilities (Wallington) </t>
  </si>
  <si>
    <t xml:space="preserve">Wangaratta District Specialist School and Appin Park Primary School Regeneration – regeneration – additional capacity and upgrade of school facilities (Wangaratta) </t>
  </si>
  <si>
    <t xml:space="preserve">Warrnambool Special Developmental School – regeneration – (Stage 2) funding to relocate Warrnambool Special Developmental School (Warrnambool) </t>
  </si>
  <si>
    <t xml:space="preserve">Warrnambool West Primary School – modernisation – upgrade existing school facilities (Warrnambool) </t>
  </si>
  <si>
    <t xml:space="preserve">Waverley Meadows Primary School – modernisation – (Stage 2) upgrade existing school facilities (Wheelers Hill) </t>
  </si>
  <si>
    <t xml:space="preserve">Westall Schools regeneration – regeneration – (Stage 1) funding to deliver previously planned works (Clayton South) </t>
  </si>
  <si>
    <t xml:space="preserve">Western Autistic School – Niddrie Campus – modernisation – upgrade existing school facilities at Niddrie Campus (Laverton) </t>
  </si>
  <si>
    <t xml:space="preserve">Winton Primary School – modernisation – upgrade existing school facilities (Winton) </t>
  </si>
  <si>
    <t xml:space="preserve">Wyndham South (Riverwalk) P6 – new early learning facility – funding for a new early learning facility in Wyndham South Riverwalk (Werribee) </t>
  </si>
  <si>
    <t xml:space="preserve">Wyndham South (Riverwalk) P6 – new school – funding for a new primary school in Werribee (Werribee) </t>
  </si>
  <si>
    <t xml:space="preserve">Yarrabah School – modernisation – (Stage 2) funding to deliver previously planned works (Aspendale) </t>
  </si>
  <si>
    <t xml:space="preserve">Yarrambat Park Primary School – new school – (Stage 2) funding for a new primary school in Doreen (Doreen) </t>
  </si>
  <si>
    <t>Technical and further education</t>
  </si>
  <si>
    <t>TAFE Facilities Modernisation Program</t>
  </si>
  <si>
    <t>Source: Department of Education and Training</t>
  </si>
  <si>
    <r>
      <rPr>
        <b/>
        <sz val="9"/>
        <color theme="1"/>
        <rFont val="Calibri"/>
        <family val="2"/>
      </rPr>
      <t>Existing projects</t>
    </r>
    <r>
      <rPr>
        <b/>
        <sz val="9"/>
        <color rgb="FF000080"/>
        <rFont val="Calibri"/>
        <family val="2"/>
      </rPr>
      <t xml:space="preserve"> </t>
    </r>
  </si>
  <si>
    <t xml:space="preserve">Aberfeldie Primary School (Essendon) </t>
  </si>
  <si>
    <t xml:space="preserve">Aitken Hill Primary School (Yuroke) </t>
  </si>
  <si>
    <t xml:space="preserve">Aldercourt Primary School (Frankston North) </t>
  </si>
  <si>
    <t xml:space="preserve">Alphington Primary School (Alphington) </t>
  </si>
  <si>
    <t xml:space="preserve">Asbestos Removal Program 2017-18 (statewide) </t>
  </si>
  <si>
    <t xml:space="preserve">Ascot Vale Primary School (Ascot Vale) </t>
  </si>
  <si>
    <t xml:space="preserve">Ashby Primary School (Geelong West) </t>
  </si>
  <si>
    <t xml:space="preserve">Bacchus Marsh College 2016-17 (Bacchus Marsh) </t>
  </si>
  <si>
    <t>Ballarat High School (Ballarat) (a)</t>
  </si>
  <si>
    <t xml:space="preserve">Ballarat Secondary College – Mount Rowan Campus (Wendouree) </t>
  </si>
  <si>
    <t xml:space="preserve">Ballarat Secondary College – Woodmans Hill Campus (Ballarat East) </t>
  </si>
  <si>
    <t xml:space="preserve">Ballarat Secondary College  2016-17 (Ballarat East) </t>
  </si>
  <si>
    <t xml:space="preserve">Banyan Fields Primary School (Carrum Downs) </t>
  </si>
  <si>
    <t xml:space="preserve">Banyule Primary School (Rosanna) </t>
  </si>
  <si>
    <t xml:space="preserve">Baringa Special School (Moe) </t>
  </si>
  <si>
    <t xml:space="preserve">Bayside Special Developmental School (Moorabbin) </t>
  </si>
  <si>
    <t xml:space="preserve">Beaufort Secondary College (Beaufort) </t>
  </si>
  <si>
    <t xml:space="preserve">Bell Primary School (Preston) </t>
  </si>
  <si>
    <t xml:space="preserve">Bellbrae Primary School (Bellbrae) </t>
  </si>
  <si>
    <t xml:space="preserve">Belmont High School (Belmont) </t>
  </si>
  <si>
    <t xml:space="preserve">Benalla P-12 College 2016-17 (Benalla) </t>
  </si>
  <si>
    <t xml:space="preserve">Bentleigh Secondary College (Bentleigh East) </t>
  </si>
  <si>
    <t xml:space="preserve">Berendale School (Hampton East) </t>
  </si>
  <si>
    <t xml:space="preserve">Berwick Fields Primary School (Berwick) </t>
  </si>
  <si>
    <t xml:space="preserve">Big Hill Primary School (Big Hill) </t>
  </si>
  <si>
    <t xml:space="preserve">Bimbadeen Heights Primary School (Mooroolbark) </t>
  </si>
  <si>
    <t>Boronia Heights Primary School 2017-18 (Boronia)</t>
  </si>
  <si>
    <t xml:space="preserve">Bourchier Street Primary School (Shepparton) </t>
  </si>
  <si>
    <t xml:space="preserve">Branxholme-Wallacedale Community School (Branxholme) </t>
  </si>
  <si>
    <t xml:space="preserve">Brauer Secondary College (Warrnambool) </t>
  </si>
  <si>
    <t>Brighton Secondary College (Brighton East) (a)</t>
  </si>
  <si>
    <t xml:space="preserve">Broadford Secondary College (Broadford) </t>
  </si>
  <si>
    <t xml:space="preserve">Brunswick North Primary School 2017-18 (Brunswick West) </t>
  </si>
  <si>
    <t xml:space="preserve">Brunswick Secondary College  2015-16 (Brunswick) </t>
  </si>
  <si>
    <t xml:space="preserve">Bundoora Primary School (Bundoora) </t>
  </si>
  <si>
    <t xml:space="preserve">Burnside Primary School (Burnside) </t>
  </si>
  <si>
    <t xml:space="preserve">Camberwell High School (Canterbury) </t>
  </si>
  <si>
    <t>Camberwell Primary School (Camberwell) (a)</t>
  </si>
  <si>
    <t xml:space="preserve">Campbellfield Heights Primary School (Campbellfield) </t>
  </si>
  <si>
    <t xml:space="preserve">Carisbrook Primary School  (Carisbrook) </t>
  </si>
  <si>
    <t>Carlton Primary School 2016-17 (Carlton) (b)</t>
  </si>
  <si>
    <t xml:space="preserve">Carnegie Primary School 2016-17 (Carnegie) </t>
  </si>
  <si>
    <t xml:space="preserve">Carnegie Primary School 2017-18 (Carnegie) </t>
  </si>
  <si>
    <t xml:space="preserve">Carrum Downs Secondary College (Carrum Downs) </t>
  </si>
  <si>
    <t xml:space="preserve">Castlemaine North Primary School (Castlemaine) </t>
  </si>
  <si>
    <t xml:space="preserve">Castlemaine Primary School  (Castlemaine) </t>
  </si>
  <si>
    <t xml:space="preserve">Ceres Primary School (Ceres) </t>
  </si>
  <si>
    <t xml:space="preserve">Cheltenham Secondary College 2016-17 (Cheltenham) </t>
  </si>
  <si>
    <t xml:space="preserve">Chilwell Primary School (Newtown) </t>
  </si>
  <si>
    <t xml:space="preserve">Cobains Primary School  (Cobains) </t>
  </si>
  <si>
    <t xml:space="preserve">Coburg High School (Coburg) </t>
  </si>
  <si>
    <t xml:space="preserve">Coburg North Primary School (Coburg) </t>
  </si>
  <si>
    <t>Collingwood College  (Collingwood) (c)</t>
  </si>
  <si>
    <t xml:space="preserve">Corryong College (Corryong) </t>
  </si>
  <si>
    <t xml:space="preserve">Cranbourne Secondary College 2016-17 (Cranbourne) </t>
  </si>
  <si>
    <t xml:space="preserve">Croxton Special School (Northcote) </t>
  </si>
  <si>
    <r>
      <rPr>
        <sz val="9"/>
        <color theme="1"/>
        <rFont val="Calibri"/>
        <family val="2"/>
      </rPr>
      <t xml:space="preserve">Daylesford Secondary College (Daylesford) </t>
    </r>
    <r>
      <rPr>
        <sz val="6"/>
        <color theme="1"/>
        <rFont val="Calibri"/>
        <family val="2"/>
      </rPr>
      <t>(a)</t>
    </r>
  </si>
  <si>
    <t xml:space="preserve">Deans Marsh Primary School (Deans Marsh) </t>
  </si>
  <si>
    <t>Delacombe Primary School (Delacombe) (a)</t>
  </si>
  <si>
    <t xml:space="preserve">Diamond Valley College (Diamond Creek) </t>
  </si>
  <si>
    <t xml:space="preserve">Diamond Valley Special Developmental School (Greensborough) </t>
  </si>
  <si>
    <t xml:space="preserve">Dimboola Primary School (Dimboola) </t>
  </si>
  <si>
    <t xml:space="preserve">Donald High School (Donald) </t>
  </si>
  <si>
    <t xml:space="preserve">Donburn Primary School (Doncaster East) </t>
  </si>
  <si>
    <t xml:space="preserve">Drouin Secondary College (Drouin) </t>
  </si>
  <si>
    <t xml:space="preserve">Early Childhood Facilities 2017-18 (statewide) </t>
  </si>
  <si>
    <t xml:space="preserve">Elphinstone Primary School (Elphinstone) </t>
  </si>
  <si>
    <t xml:space="preserve">Eltham High School (Eltham) </t>
  </si>
  <si>
    <t>Essendon East Keilor District College (Keilor East) (a)</t>
  </si>
  <si>
    <t xml:space="preserve">Fairfield Primary School (Fairfield) </t>
  </si>
  <si>
    <t xml:space="preserve">Fawkner Primary School (Fawkner) </t>
  </si>
  <si>
    <t xml:space="preserve">Footscray Learning Precinct (Footscray) </t>
  </si>
  <si>
    <t xml:space="preserve">Fountain Gate Secondary College (Narre Warren) </t>
  </si>
  <si>
    <t xml:space="preserve">Frankston High School 2017-18 (Frankston) </t>
  </si>
  <si>
    <t xml:space="preserve">Geelong East Primary School (Geelong East) </t>
  </si>
  <si>
    <t xml:space="preserve">Geelong High School 2014-15 (Geelong) </t>
  </si>
  <si>
    <t xml:space="preserve">Geelong High School 2015-16 (Geelong) </t>
  </si>
  <si>
    <t xml:space="preserve">Gisborne Primary School (Gisborne) </t>
  </si>
  <si>
    <t xml:space="preserve">Glenallen School (Glen Waverly) </t>
  </si>
  <si>
    <t xml:space="preserve">Gleneagles Secondary College (Endeavour Hills) </t>
  </si>
  <si>
    <t xml:space="preserve">Grovedale College (Grovedale) </t>
  </si>
  <si>
    <t xml:space="preserve">Hamlyn Banks Primary School (Hamlyn Heights) </t>
  </si>
  <si>
    <t xml:space="preserve">Harrietville Primary School (Harrietville) </t>
  </si>
  <si>
    <t xml:space="preserve">Heatherwood School (Donvale) </t>
  </si>
  <si>
    <t xml:space="preserve">Highvale Primary School (Glen Waverley) </t>
  </si>
  <si>
    <t xml:space="preserve">Highvale Secondary College 2016-17 (Glen Waverley) </t>
  </si>
  <si>
    <t xml:space="preserve">Hughesdale Primary School (Hughesdale) </t>
  </si>
  <si>
    <t xml:space="preserve">Inclusive schools fund 2015-16 (statewide) </t>
  </si>
  <si>
    <t xml:space="preserve">Inclusive schools fund 2016-17 (statewide) </t>
  </si>
  <si>
    <t xml:space="preserve">Irymple Secondary College (Irymple) </t>
  </si>
  <si>
    <t xml:space="preserve">Ivanhoe Primary School (Ivanhoe) </t>
  </si>
  <si>
    <t xml:space="preserve">Jamieson Primary School (Jamieson) </t>
  </si>
  <si>
    <t xml:space="preserve">Kalianna Special School 2017-18 (Bendigo) </t>
  </si>
  <si>
    <t xml:space="preserve">Kambrya College (Berwick) </t>
  </si>
  <si>
    <t xml:space="preserve">Keilor Heights Primary School (Keilor East) </t>
  </si>
  <si>
    <t xml:space="preserve">Keysborough Secondary College 2016-17 (Springvale South) </t>
  </si>
  <si>
    <t xml:space="preserve">Kialla West Primary School (Kialla West) </t>
  </si>
  <si>
    <t xml:space="preserve">Kurnai College 2015-16 (Morwell) </t>
  </si>
  <si>
    <t xml:space="preserve">Kurnai College 2017-18 (Morwell) </t>
  </si>
  <si>
    <t xml:space="preserve">Kurunjang Primary School (Melton) </t>
  </si>
  <si>
    <t xml:space="preserve">Kyneton Secondary College 2015-16 (Kyneton) </t>
  </si>
  <si>
    <t xml:space="preserve">Laharum Primary School (Laharum) </t>
  </si>
  <si>
    <t>Land acquisition 2016-17 (statewide) (c)</t>
  </si>
  <si>
    <t xml:space="preserve">Land acquisition 2017-18 (statewide) </t>
  </si>
  <si>
    <t xml:space="preserve">Lara Lake Primary School (Lara Lake) </t>
  </si>
  <si>
    <t xml:space="preserve">Latrobe Valley Schools building upgrade  2016-17 </t>
  </si>
  <si>
    <t xml:space="preserve">Leopold Primary School (Leopold) </t>
  </si>
  <si>
    <t xml:space="preserve">Lilydale Primary School (Lilydale) </t>
  </si>
  <si>
    <t xml:space="preserve">Lilydale West Primary School (Lilydale) </t>
  </si>
  <si>
    <t xml:space="preserve">Lindenow Primary School (Lindenow) </t>
  </si>
  <si>
    <t xml:space="preserve">Lockwood Primary School (Lockwood) </t>
  </si>
  <si>
    <t xml:space="preserve">Lynall Hall Community School and Richmond High  School (Richmond) </t>
  </si>
  <si>
    <t xml:space="preserve">Lyndale Secondary College 2017-18 (Dandenong North) </t>
  </si>
  <si>
    <t xml:space="preserve">Manor Lakes College (Stage 5) (Wyndham Vale) </t>
  </si>
  <si>
    <t xml:space="preserve">Mansfield Primary School (Mansfield) </t>
  </si>
  <si>
    <t xml:space="preserve">Mansfield Secondary College (Mansfield) </t>
  </si>
  <si>
    <t>Maroondah Education Plan  2015-16 (d)</t>
  </si>
  <si>
    <t xml:space="preserve">Maroondah Education Plan (Croydon/Ringwood) </t>
  </si>
  <si>
    <t xml:space="preserve">Matthew Flinders Girls Secondary College (Geelong) </t>
  </si>
  <si>
    <t xml:space="preserve">McClelland Secondary College (Frankston) </t>
  </si>
  <si>
    <t xml:space="preserve">Melton Secondary College (Melton) </t>
  </si>
  <si>
    <t xml:space="preserve">Melton Specialist School (Melton) </t>
  </si>
  <si>
    <t xml:space="preserve">Merri Creek Primary School (Fitzroy North) </t>
  </si>
  <si>
    <t xml:space="preserve">Monbulk College 2017-18 (Monbulk) </t>
  </si>
  <si>
    <t xml:space="preserve">Montmorency Secondary College 2016-17 (Montmorency) </t>
  </si>
  <si>
    <t xml:space="preserve">Montmorency South Primary School (Montmorency) </t>
  </si>
  <si>
    <t xml:space="preserve">Moonambel Primary School (Moonambel) </t>
  </si>
  <si>
    <t xml:space="preserve">Moonee Ponds West Primary School (Moonee Ponds) </t>
  </si>
  <si>
    <t xml:space="preserve">Mooroopna Park Primary School (Mooroopna) </t>
  </si>
  <si>
    <t xml:space="preserve">Mount Clear College (Mount Clear) </t>
  </si>
  <si>
    <t xml:space="preserve">Mount Duneed Regional Primary School (Mount Duneed) </t>
  </si>
  <si>
    <t xml:space="preserve">Mount Erin Secondary College (Frankston South) </t>
  </si>
  <si>
    <t xml:space="preserve">Mount Macedon Primary School (Mount Macedon) </t>
  </si>
  <si>
    <t xml:space="preserve">Narre Warren South P-12 College (Narre Warren South) </t>
  </si>
  <si>
    <t xml:space="preserve">Nelson Park School  (Bell Park) </t>
  </si>
  <si>
    <t xml:space="preserve">Newlands Primary School (Preston West) </t>
  </si>
  <si>
    <t xml:space="preserve">Newport Lakes Primary School (Newport) </t>
  </si>
  <si>
    <t xml:space="preserve">Newstead Primary School (Newstead) </t>
  </si>
  <si>
    <t xml:space="preserve">Newtown Primary School (Newtown) </t>
  </si>
  <si>
    <t xml:space="preserve">Noble Park Secondary College (Noble Park) </t>
  </si>
  <si>
    <t xml:space="preserve">North Geelong Secondary College (North Geelong) </t>
  </si>
  <si>
    <t xml:space="preserve">Northcote High School 2015-16 (Northcote) </t>
  </si>
  <si>
    <t xml:space="preserve">Northcote High School 2016-17 (Northcote) </t>
  </si>
  <si>
    <t xml:space="preserve">Northcote Primary School (Northcote) </t>
  </si>
  <si>
    <t xml:space="preserve">Northern College of Technology and Arts (Preston) </t>
  </si>
  <si>
    <t xml:space="preserve">Oberon High School (Belmont) </t>
  </si>
  <si>
    <t xml:space="preserve">Oberon Primary School (Belmont) </t>
  </si>
  <si>
    <t xml:space="preserve">Ocean Grove Primary School (Ocean Grove) </t>
  </si>
  <si>
    <t xml:space="preserve">Orrvale Primary School (Orrvale) </t>
  </si>
  <si>
    <t xml:space="preserve">Pakenham North East Primary School (Pakenham) </t>
  </si>
  <si>
    <t xml:space="preserve">Parktone Primary School (Parkdale) </t>
  </si>
  <si>
    <t xml:space="preserve">Pascoe Vale South Primary School (Pascoe Vale South) </t>
  </si>
  <si>
    <t xml:space="preserve">Penshurst Primary School (Penshurst) </t>
  </si>
  <si>
    <t xml:space="preserve">Phoenix P-12 Community College (Sebastopol) </t>
  </si>
  <si>
    <t xml:space="preserve">Planning for schools 2015-16 (statewide) </t>
  </si>
  <si>
    <t>Planning for schools 2016-17 (statewide) (e)</t>
  </si>
  <si>
    <t xml:space="preserve">Planning for schools 2017-18 (statewide) </t>
  </si>
  <si>
    <t xml:space="preserve">Port Melbourne Primary School (Port Melbourne) </t>
  </si>
  <si>
    <t xml:space="preserve">Portland Secondary College (Portland) </t>
  </si>
  <si>
    <t xml:space="preserve">Portland South Primary School (Portland) </t>
  </si>
  <si>
    <t xml:space="preserve">Prahran High School 2017-18 (Prahran) </t>
  </si>
  <si>
    <t xml:space="preserve">Preston High School (Preston) </t>
  </si>
  <si>
    <t xml:space="preserve">Queenscliff Primary School (Queenscliff) </t>
  </si>
  <si>
    <t xml:space="preserve">Red Cliffs Secondary College (Red Cliffs) </t>
  </si>
  <si>
    <t xml:space="preserve">Richmond High School (Richmond) </t>
  </si>
  <si>
    <t xml:space="preserve">Rochester Secondary College (Rochester) </t>
  </si>
  <si>
    <t>Rosanna Golf Links Primary School (Rosanna) (a)</t>
  </si>
  <si>
    <t xml:space="preserve">Rutherglen High School (Rutherglen) </t>
  </si>
  <si>
    <t xml:space="preserve">Sanctuary Lakes South P9 (Point Cook) </t>
  </si>
  <si>
    <t>School Pride and Sports Fund 2016-17 (statewide) (a)</t>
  </si>
  <si>
    <t xml:space="preserve">School Pride and Sports Fund 2017-18 (statewide) </t>
  </si>
  <si>
    <t xml:space="preserve">Seaford North Primary School (Seaford) </t>
  </si>
  <si>
    <t xml:space="preserve">Seaspray Primary School (Seaspray) </t>
  </si>
  <si>
    <t>Shared facilities fund 2016-17 (statewide) (a)</t>
  </si>
  <si>
    <t xml:space="preserve">Silverton Primary School (Noble Park North) </t>
  </si>
  <si>
    <t xml:space="preserve">South Melbourne Park Primary School 2017-18 (Albert Park) </t>
  </si>
  <si>
    <t xml:space="preserve">Spotswood Primary School (Spotswood) </t>
  </si>
  <si>
    <t xml:space="preserve">Spring Gully Primary School (Bendigo) </t>
  </si>
  <si>
    <t xml:space="preserve">Strathmore Primary School (Strathmore) </t>
  </si>
  <si>
    <t xml:space="preserve">Sunbury and Macedon Ranges Specialist School (Sunbury) </t>
  </si>
  <si>
    <t>Sunbury College 2016-17 (Sunbury) (a)</t>
  </si>
  <si>
    <t xml:space="preserve">Sunbury Downs Secondary College (Sunbury) </t>
  </si>
  <si>
    <t xml:space="preserve">Sunshine College (Sunshine) </t>
  </si>
  <si>
    <t xml:space="preserve">Sunshine College 2014-15 (Sunshine) </t>
  </si>
  <si>
    <t xml:space="preserve">Sunshine College 2015-16 (Sunshine) </t>
  </si>
  <si>
    <t xml:space="preserve">Sunshine Special Development School (Sunshine) </t>
  </si>
  <si>
    <t xml:space="preserve">Swan Hill Primary School (Swan Hill) </t>
  </si>
  <si>
    <t xml:space="preserve">Taradale Primary School (Taradale) </t>
  </si>
  <si>
    <t>Tarneit Senior Secondary College (Stage 2) (Tarneit) (a)</t>
  </si>
  <si>
    <t xml:space="preserve">Taylors Hill Secondary College 2017-18 (Taylors Hill) </t>
  </si>
  <si>
    <t>Tech Schools Program 2016-17 (statewide) (f)</t>
  </si>
  <si>
    <t xml:space="preserve">The Basin Primary School 2016-17 (The Basin) </t>
  </si>
  <si>
    <t xml:space="preserve">Thornbury High School (Thornbury) </t>
  </si>
  <si>
    <t xml:space="preserve">Truganina East P9 (Tarneit) </t>
  </si>
  <si>
    <t xml:space="preserve">Tucker Road Bentleigh Primary School (Bentleigh) </t>
  </si>
  <si>
    <t xml:space="preserve">Tungamah Primary School (Tungamah) </t>
  </si>
  <si>
    <t xml:space="preserve">Upwey High School (Upwey) </t>
  </si>
  <si>
    <t xml:space="preserve">Valkstone Primary School (Bentleigh East) </t>
  </si>
  <si>
    <t xml:space="preserve">Viewbank College (Rosanna) </t>
  </si>
  <si>
    <t xml:space="preserve">Wandong Primary School (Wandong) </t>
  </si>
  <si>
    <t xml:space="preserve">Warracknabeal Secondary College (Warracknabeal) </t>
  </si>
  <si>
    <t xml:space="preserve">Warracknabeal Special Development School (Warracknabeal) </t>
  </si>
  <si>
    <t xml:space="preserve">Warragul Regional College (Warragul) </t>
  </si>
  <si>
    <t xml:space="preserve">Warrnambool College (Warrnambool) </t>
  </si>
  <si>
    <t xml:space="preserve">Warrnambool East Primary School (Warrnambool) </t>
  </si>
  <si>
    <t xml:space="preserve">Warrnambool Special Developmental School (Warrnambool) </t>
  </si>
  <si>
    <t xml:space="preserve">Waverley Meadows Primary School (Wheelers Hill) </t>
  </si>
  <si>
    <t xml:space="preserve">Wellington Secondary College (Mulgrave) </t>
  </si>
  <si>
    <t xml:space="preserve">Werribee Secondary College (Werribee) </t>
  </si>
  <si>
    <t xml:space="preserve">Wheelers Hill Secondary College (Wheelers Hill) </t>
  </si>
  <si>
    <t xml:space="preserve">Whittington Primary School 2015-16 (Whittington) </t>
  </si>
  <si>
    <t xml:space="preserve">Whittington Primary School 2016-17 (Whittington) </t>
  </si>
  <si>
    <t>William Ruthven Secondary College (Reservoir) (a)</t>
  </si>
  <si>
    <t xml:space="preserve">Winchelsea Primary School (Winchelsea) </t>
  </si>
  <si>
    <t>Wonthaggi Secondary College senior campus (Wonthaggi) (b)</t>
  </si>
  <si>
    <t xml:space="preserve">Woodend Primary School (Woodend) </t>
  </si>
  <si>
    <t xml:space="preserve">Wunghnu Primary School (Wunghnu) </t>
  </si>
  <si>
    <t xml:space="preserve">Yaapeet Primary School (Yaapeet) </t>
  </si>
  <si>
    <t xml:space="preserve">Yarra Ranges Special Developmental School (Mount Evelyn) </t>
  </si>
  <si>
    <t>Yarrabah School  (Aspendale) (a)</t>
  </si>
  <si>
    <t xml:space="preserve">Yarrambat Park Primary School (Yarrambat) </t>
  </si>
  <si>
    <t xml:space="preserve">Technical and further education </t>
  </si>
  <si>
    <t xml:space="preserve">Chisholm Institute Frankston Campus – Centre for Advanced Manufacturing and Trade  (Frankston) </t>
  </si>
  <si>
    <t xml:space="preserve">TAFE Rescue Fund (statewide) </t>
  </si>
  <si>
    <t>Total Education and Training projects</t>
  </si>
  <si>
    <t>Total 2018-19 Education and Training capital expenditure</t>
  </si>
  <si>
    <t>(a) Estimated completion date has been revised to reflect a more accurate forecast.</t>
  </si>
  <si>
    <t>(b) TEI includes local government funding.</t>
  </si>
  <si>
    <t>(c) TEI includes a state government co-contribution.</t>
  </si>
  <si>
    <t>(d) TEI includes co-contribution from the Commonwealth.</t>
  </si>
  <si>
    <t>(e) TEI has been reduced by $1.000 million to reflect reclassification of some costs as operating expenditure, in line with accounting standards.</t>
  </si>
  <si>
    <t>(f) TEI has been reduced by $1.306 million to reflect reclassification of some costs as operating expenditure, in line with accounting standards.</t>
  </si>
  <si>
    <r>
      <t xml:space="preserve">Ardmona Primary School (Ardmona) </t>
    </r>
    <r>
      <rPr>
        <sz val="9"/>
        <color rgb="FF000080"/>
        <rFont val="Calibri"/>
        <family val="2"/>
      </rPr>
      <t xml:space="preserve"> </t>
    </r>
  </si>
  <si>
    <r>
      <t>Bacchus Marsh College 2015-16 (Bacchus Marsh) (a)</t>
    </r>
    <r>
      <rPr>
        <sz val="9"/>
        <color rgb="FF000080"/>
        <rFont val="Calibri"/>
        <family val="2"/>
      </rPr>
      <t xml:space="preserve"> </t>
    </r>
  </si>
  <si>
    <r>
      <t>Ballarat Secondary College 2015-16 (Ballarat East) (b)</t>
    </r>
    <r>
      <rPr>
        <sz val="9"/>
        <color rgb="FF000080"/>
        <rFont val="Calibri"/>
        <family val="2"/>
      </rPr>
      <t xml:space="preserve"> </t>
    </r>
  </si>
  <si>
    <r>
      <t xml:space="preserve">Baltara School (Thomastown) </t>
    </r>
    <r>
      <rPr>
        <sz val="9"/>
        <color rgb="FF000080"/>
        <rFont val="Calibri"/>
        <family val="2"/>
      </rPr>
      <t xml:space="preserve"> </t>
    </r>
  </si>
  <si>
    <r>
      <t>Baringhup Primary School (Baringhup) (c)</t>
    </r>
    <r>
      <rPr>
        <sz val="9"/>
        <color rgb="FF000080"/>
        <rFont val="Calibri"/>
        <family val="2"/>
      </rPr>
      <t xml:space="preserve"> </t>
    </r>
  </si>
  <si>
    <r>
      <t xml:space="preserve">Bealiba Primary School (Bealiba) </t>
    </r>
    <r>
      <rPr>
        <sz val="9"/>
        <color rgb="FF000080"/>
        <rFont val="Calibri"/>
        <family val="2"/>
      </rPr>
      <t xml:space="preserve"> </t>
    </r>
  </si>
  <si>
    <r>
      <t xml:space="preserve">Beaumaris High School  2017-18 (Beaumaris) </t>
    </r>
    <r>
      <rPr>
        <sz val="9"/>
        <color rgb="FF000080"/>
        <rFont val="Calibri"/>
        <family val="2"/>
      </rPr>
      <t xml:space="preserve"> </t>
    </r>
  </si>
  <si>
    <r>
      <t xml:space="preserve">Beaumaris High School 2016-17 (Beaumaris) </t>
    </r>
    <r>
      <rPr>
        <sz val="9"/>
        <color rgb="FF000080"/>
        <rFont val="Calibri"/>
        <family val="2"/>
      </rPr>
      <t xml:space="preserve"> </t>
    </r>
  </si>
  <si>
    <r>
      <t>Benalla P-12 College 2014-15 (Benalla) (a)</t>
    </r>
    <r>
      <rPr>
        <sz val="9"/>
        <color rgb="FF000080"/>
        <rFont val="Calibri"/>
        <family val="2"/>
      </rPr>
      <t xml:space="preserve"> </t>
    </r>
  </si>
  <si>
    <r>
      <t xml:space="preserve">Bolinda Primary School (Bolinda) </t>
    </r>
    <r>
      <rPr>
        <sz val="9"/>
        <color rgb="FF000080"/>
        <rFont val="Calibri"/>
        <family val="2"/>
      </rPr>
      <t xml:space="preserve"> </t>
    </r>
  </si>
  <si>
    <r>
      <t xml:space="preserve">Boronia Heights Primary School  2014-15 (Boronia) </t>
    </r>
    <r>
      <rPr>
        <sz val="9"/>
        <color rgb="FF000080"/>
        <rFont val="Calibri"/>
        <family val="2"/>
      </rPr>
      <t xml:space="preserve"> (a)</t>
    </r>
  </si>
  <si>
    <r>
      <t xml:space="preserve">Boronia Heights Primary School  2015-16 (Boronia) </t>
    </r>
    <r>
      <rPr>
        <sz val="9"/>
        <color rgb="FF000080"/>
        <rFont val="Calibri"/>
        <family val="2"/>
      </rPr>
      <t xml:space="preserve"> (a)</t>
    </r>
  </si>
  <si>
    <r>
      <t>Carlton Primary School 2015-16 (Carlton) (a)</t>
    </r>
    <r>
      <rPr>
        <sz val="9"/>
        <color rgb="FF000080"/>
        <rFont val="Calibri"/>
        <family val="2"/>
      </rPr>
      <t xml:space="preserve"> </t>
    </r>
  </si>
  <si>
    <r>
      <t xml:space="preserve">Castlemaine Secondary College (Castlemaine) </t>
    </r>
    <r>
      <rPr>
        <sz val="9"/>
        <color rgb="FF000080"/>
        <rFont val="Calibri"/>
        <family val="2"/>
      </rPr>
      <t xml:space="preserve"> </t>
    </r>
  </si>
  <si>
    <r>
      <t xml:space="preserve">Charlton College  (Charlton) </t>
    </r>
    <r>
      <rPr>
        <sz val="9"/>
        <color rgb="FF000080"/>
        <rFont val="Calibri"/>
        <family val="2"/>
      </rPr>
      <t xml:space="preserve"> </t>
    </r>
  </si>
  <si>
    <r>
      <t>Cheltenham Secondary College 2015-16 (Cheltenham) (a)</t>
    </r>
    <r>
      <rPr>
        <sz val="9"/>
        <color rgb="FF000080"/>
        <rFont val="Calibri"/>
        <family val="2"/>
      </rPr>
      <t xml:space="preserve"> </t>
    </r>
  </si>
  <si>
    <r>
      <t>Cranbourne Secondary College 2015-16 (Cranbourne) (a)</t>
    </r>
    <r>
      <rPr>
        <sz val="9"/>
        <color rgb="FF000080"/>
        <rFont val="Calibri"/>
        <family val="2"/>
      </rPr>
      <t xml:space="preserve"> </t>
    </r>
  </si>
  <si>
    <r>
      <t xml:space="preserve">Dallas Brooks Community Primary School (Dallas) </t>
    </r>
    <r>
      <rPr>
        <sz val="9"/>
        <color rgb="FF000080"/>
        <rFont val="Calibri"/>
        <family val="2"/>
      </rPr>
      <t xml:space="preserve"> </t>
    </r>
  </si>
  <si>
    <r>
      <t xml:space="preserve">Darraweit Guim Primary School (Darraweit Guim) </t>
    </r>
    <r>
      <rPr>
        <sz val="9"/>
        <color rgb="FF000080"/>
        <rFont val="Calibri"/>
        <family val="2"/>
      </rPr>
      <t xml:space="preserve"> </t>
    </r>
  </si>
  <si>
    <r>
      <t xml:space="preserve">Diggers Rest Primary School (Diggers Rest) </t>
    </r>
    <r>
      <rPr>
        <sz val="9"/>
        <color rgb="FF000080"/>
        <rFont val="Calibri"/>
        <family val="2"/>
      </rPr>
      <t xml:space="preserve"> </t>
    </r>
  </si>
  <si>
    <r>
      <t xml:space="preserve">Echuca Regeneration Project (Echuca) </t>
    </r>
    <r>
      <rPr>
        <sz val="9"/>
        <color rgb="FF000080"/>
        <rFont val="Calibri"/>
        <family val="2"/>
      </rPr>
      <t xml:space="preserve"> </t>
    </r>
  </si>
  <si>
    <r>
      <t xml:space="preserve">Emerald Secondary College (Emerald) </t>
    </r>
    <r>
      <rPr>
        <sz val="9"/>
        <color rgb="FF000080"/>
        <rFont val="Calibri"/>
        <family val="2"/>
      </rPr>
      <t xml:space="preserve"> </t>
    </r>
  </si>
  <si>
    <r>
      <t xml:space="preserve">Essendon Primary School (Essendon) </t>
    </r>
    <r>
      <rPr>
        <sz val="9"/>
        <color rgb="FF000080"/>
        <rFont val="Calibri"/>
        <family val="2"/>
      </rPr>
      <t xml:space="preserve"> </t>
    </r>
  </si>
  <si>
    <r>
      <t>Frankston High School 2014-15 (Frankston) (a)</t>
    </r>
    <r>
      <rPr>
        <sz val="9"/>
        <color rgb="FF000080"/>
        <rFont val="Calibri"/>
        <family val="2"/>
      </rPr>
      <t xml:space="preserve"> </t>
    </r>
  </si>
  <si>
    <r>
      <t xml:space="preserve">Furlong Park School for Deaf Children (Sunshine North) </t>
    </r>
    <r>
      <rPr>
        <sz val="9"/>
        <color rgb="FF000080"/>
        <rFont val="Calibri"/>
        <family val="2"/>
      </rPr>
      <t xml:space="preserve"> </t>
    </r>
  </si>
  <si>
    <r>
      <t xml:space="preserve">Glen Eira College 2015-16 (Caulfield East) </t>
    </r>
    <r>
      <rPr>
        <sz val="9"/>
        <color rgb="FF000080"/>
        <rFont val="Calibri"/>
        <family val="2"/>
      </rPr>
      <t xml:space="preserve"> </t>
    </r>
  </si>
  <si>
    <r>
      <t xml:space="preserve">Glen Eira College 2016-17 (Caulfield East) </t>
    </r>
    <r>
      <rPr>
        <sz val="9"/>
        <color rgb="FF000080"/>
        <rFont val="Calibri"/>
        <family val="2"/>
      </rPr>
      <t xml:space="preserve"> </t>
    </r>
  </si>
  <si>
    <r>
      <t xml:space="preserve">Greensborough Secondary College 2015-16 (Greensborough) </t>
    </r>
    <r>
      <rPr>
        <sz val="9"/>
        <color rgb="FF000080"/>
        <rFont val="Calibri"/>
        <family val="2"/>
      </rPr>
      <t xml:space="preserve"> </t>
    </r>
  </si>
  <si>
    <r>
      <t>Gum Scrub Creek Primary School (Officer) (d)</t>
    </r>
    <r>
      <rPr>
        <sz val="9"/>
        <color rgb="FF000080"/>
        <rFont val="Calibri"/>
        <family val="2"/>
      </rPr>
      <t xml:space="preserve"> </t>
    </r>
  </si>
  <si>
    <r>
      <t xml:space="preserve">Hallam Senior Secondary College (Hallam) </t>
    </r>
    <r>
      <rPr>
        <sz val="9"/>
        <color rgb="FF000080"/>
        <rFont val="Calibri"/>
        <family val="2"/>
      </rPr>
      <t xml:space="preserve"> </t>
    </r>
  </si>
  <si>
    <r>
      <t xml:space="preserve">Hampton Park Primary School (Hampton Park) </t>
    </r>
    <r>
      <rPr>
        <sz val="9"/>
        <color rgb="FF000080"/>
        <rFont val="Calibri"/>
        <family val="2"/>
      </rPr>
      <t xml:space="preserve"> </t>
    </r>
  </si>
  <si>
    <r>
      <t>Highvale Secondary College 2015-16 (Glen Waverley) (a)</t>
    </r>
    <r>
      <rPr>
        <sz val="9"/>
        <color rgb="FF000080"/>
        <rFont val="Calibri"/>
        <family val="2"/>
      </rPr>
      <t xml:space="preserve"> </t>
    </r>
  </si>
  <si>
    <r>
      <t>Kalianna Special School 2016-17 (Bendigo) (a)</t>
    </r>
    <r>
      <rPr>
        <sz val="9"/>
        <color rgb="FF000080"/>
        <rFont val="Calibri"/>
        <family val="2"/>
      </rPr>
      <t xml:space="preserve"> </t>
    </r>
  </si>
  <si>
    <r>
      <t>Keysborough Secondary College 2015-16 (Springvale South) (a)</t>
    </r>
    <r>
      <rPr>
        <sz val="9"/>
        <color rgb="FF000080"/>
        <rFont val="Calibri"/>
        <family val="2"/>
      </rPr>
      <t xml:space="preserve"> </t>
    </r>
  </si>
  <si>
    <r>
      <t xml:space="preserve">Kismet Park Primary School (Sunbury) </t>
    </r>
    <r>
      <rPr>
        <sz val="9"/>
        <color rgb="FF000080"/>
        <rFont val="Calibri"/>
        <family val="2"/>
      </rPr>
      <t xml:space="preserve"> </t>
    </r>
  </si>
  <si>
    <r>
      <t xml:space="preserve">Kyneton Primary School 2014-15 (Kyneton) </t>
    </r>
    <r>
      <rPr>
        <sz val="9"/>
        <color rgb="FF000080"/>
        <rFont val="Calibri"/>
        <family val="2"/>
      </rPr>
      <t xml:space="preserve"> </t>
    </r>
  </si>
  <si>
    <r>
      <t xml:space="preserve">Kyneton Primary School 2015-16 (Kyneton) </t>
    </r>
    <r>
      <rPr>
        <sz val="9"/>
        <color rgb="FF000080"/>
        <rFont val="Calibri"/>
        <family val="2"/>
      </rPr>
      <t xml:space="preserve"> </t>
    </r>
  </si>
  <si>
    <r>
      <t>Kyneton Secondary College 2014-15 (Kyneton) (a)</t>
    </r>
    <r>
      <rPr>
        <sz val="9"/>
        <color rgb="FF000080"/>
        <rFont val="Calibri"/>
        <family val="2"/>
      </rPr>
      <t xml:space="preserve"> </t>
    </r>
  </si>
  <si>
    <r>
      <t>Lyndale Secondary College 2015-16 (Dandenong North) (a)</t>
    </r>
    <r>
      <rPr>
        <sz val="9"/>
        <color rgb="FF000080"/>
        <rFont val="Calibri"/>
        <family val="2"/>
      </rPr>
      <t xml:space="preserve"> </t>
    </r>
  </si>
  <si>
    <r>
      <t xml:space="preserve">Manchester Primary School (Mooroolbark) </t>
    </r>
    <r>
      <rPr>
        <sz val="9"/>
        <color rgb="FF000080"/>
        <rFont val="Calibri"/>
        <family val="2"/>
      </rPr>
      <t xml:space="preserve"> </t>
    </r>
  </si>
  <si>
    <r>
      <t>Monbulk College 2015-16 (Monbulk) (a)</t>
    </r>
    <r>
      <rPr>
        <sz val="9"/>
        <color rgb="FF000080"/>
        <rFont val="Calibri"/>
        <family val="2"/>
      </rPr>
      <t xml:space="preserve"> </t>
    </r>
  </si>
  <si>
    <r>
      <t xml:space="preserve">Monterey Secondary College (Frankston North) </t>
    </r>
    <r>
      <rPr>
        <sz val="9"/>
        <color rgb="FF000080"/>
        <rFont val="Calibri"/>
        <family val="2"/>
      </rPr>
      <t xml:space="preserve"> </t>
    </r>
  </si>
  <si>
    <r>
      <t>Montmorency Secondary College 2015-16 (Montmorency) (a)</t>
    </r>
    <r>
      <rPr>
        <sz val="9"/>
        <color rgb="FF000080"/>
        <rFont val="Calibri"/>
        <family val="2"/>
      </rPr>
      <t xml:space="preserve"> </t>
    </r>
  </si>
  <si>
    <r>
      <t xml:space="preserve">Mornington Primary School  (Mornington) </t>
    </r>
    <r>
      <rPr>
        <sz val="9"/>
        <color rgb="FF000080"/>
        <rFont val="Calibri"/>
        <family val="2"/>
      </rPr>
      <t xml:space="preserve"> </t>
    </r>
  </si>
  <si>
    <r>
      <t xml:space="preserve">Morwell Park Primary School (Morwell) </t>
    </r>
    <r>
      <rPr>
        <sz val="9"/>
        <color rgb="FF000080"/>
        <rFont val="Calibri"/>
        <family val="2"/>
      </rPr>
      <t xml:space="preserve"> </t>
    </r>
  </si>
  <si>
    <r>
      <t xml:space="preserve">Mullauna Secondary College (Mitcham) </t>
    </r>
    <r>
      <rPr>
        <sz val="9"/>
        <color rgb="FF000080"/>
        <rFont val="Calibri"/>
        <family val="2"/>
      </rPr>
      <t xml:space="preserve"> </t>
    </r>
  </si>
  <si>
    <r>
      <t xml:space="preserve">Nanneella Estate Primary School (Nanneella) </t>
    </r>
    <r>
      <rPr>
        <sz val="9"/>
        <color rgb="FF000080"/>
        <rFont val="Calibri"/>
        <family val="2"/>
      </rPr>
      <t xml:space="preserve"> </t>
    </r>
  </si>
  <si>
    <r>
      <t xml:space="preserve">Newcomb Park Primary School (Newcomb) </t>
    </r>
    <r>
      <rPr>
        <sz val="9"/>
        <color rgb="FF000080"/>
        <rFont val="Calibri"/>
        <family val="2"/>
      </rPr>
      <t xml:space="preserve"> </t>
    </r>
  </si>
  <si>
    <r>
      <t xml:space="preserve">Perseverance Primary School (French Island) </t>
    </r>
    <r>
      <rPr>
        <sz val="9"/>
        <color rgb="FF000080"/>
        <rFont val="Calibri"/>
        <family val="2"/>
      </rPr>
      <t xml:space="preserve"> </t>
    </r>
  </si>
  <si>
    <r>
      <t xml:space="preserve">Portland Primary School (Portland) </t>
    </r>
    <r>
      <rPr>
        <sz val="9"/>
        <color rgb="FF000080"/>
        <rFont val="Calibri"/>
        <family val="2"/>
      </rPr>
      <t xml:space="preserve"> </t>
    </r>
  </si>
  <si>
    <r>
      <t>Prahran High School 2016-17 (Prahran) (a)</t>
    </r>
    <r>
      <rPr>
        <sz val="9"/>
        <color rgb="FF000080"/>
        <rFont val="Calibri"/>
        <family val="2"/>
      </rPr>
      <t xml:space="preserve"> </t>
    </r>
  </si>
  <si>
    <r>
      <t>Prahran Secondary College 2014-15 (Prahran) (a)</t>
    </r>
    <r>
      <rPr>
        <sz val="9"/>
        <color rgb="FF000080"/>
        <rFont val="Calibri"/>
        <family val="2"/>
      </rPr>
      <t xml:space="preserve"> </t>
    </r>
  </si>
  <si>
    <r>
      <t xml:space="preserve">Quarry Hill Primary School (Quarry Hill) </t>
    </r>
    <r>
      <rPr>
        <sz val="9"/>
        <color rgb="FF000080"/>
        <rFont val="Calibri"/>
        <family val="2"/>
      </rPr>
      <t xml:space="preserve"> </t>
    </r>
  </si>
  <si>
    <r>
      <t xml:space="preserve">Sale Specialist School (Sale) </t>
    </r>
    <r>
      <rPr>
        <sz val="9"/>
        <color rgb="FF000080"/>
        <rFont val="Calibri"/>
        <family val="2"/>
      </rPr>
      <t xml:space="preserve"> </t>
    </r>
  </si>
  <si>
    <r>
      <t xml:space="preserve">Sandringham College (Sandringham) </t>
    </r>
    <r>
      <rPr>
        <sz val="9"/>
        <color rgb="FF000080"/>
        <rFont val="Calibri"/>
        <family val="2"/>
      </rPr>
      <t xml:space="preserve"> </t>
    </r>
  </si>
  <si>
    <r>
      <t xml:space="preserve">Seaford Park Primary School (Seaford) </t>
    </r>
    <r>
      <rPr>
        <sz val="9"/>
        <color rgb="FF000080"/>
        <rFont val="Calibri"/>
        <family val="2"/>
      </rPr>
      <t xml:space="preserve"> </t>
    </r>
  </si>
  <si>
    <r>
      <t>South Melbourne Park Primary School 2015-16 (Albert Park) (a)</t>
    </r>
    <r>
      <rPr>
        <sz val="9"/>
        <color rgb="FF000080"/>
        <rFont val="Calibri"/>
        <family val="2"/>
      </rPr>
      <t xml:space="preserve"> </t>
    </r>
  </si>
  <si>
    <r>
      <t>South Melbourne Park Primary School 2016-17 (Albert Park) (a)</t>
    </r>
    <r>
      <rPr>
        <sz val="9"/>
        <color rgb="FF000080"/>
        <rFont val="Calibri"/>
        <family val="2"/>
      </rPr>
      <t xml:space="preserve"> </t>
    </r>
  </si>
  <si>
    <r>
      <t>Sunbury College 2015-16 (Sunbury) (a)</t>
    </r>
    <r>
      <rPr>
        <sz val="9"/>
        <color rgb="FF000080"/>
        <rFont val="Calibri"/>
        <family val="2"/>
      </rPr>
      <t xml:space="preserve"> </t>
    </r>
  </si>
  <si>
    <r>
      <t xml:space="preserve">Tarneit West Primary School (Tarneit) </t>
    </r>
    <r>
      <rPr>
        <sz val="9"/>
        <color rgb="FF000080"/>
        <rFont val="Calibri"/>
        <family val="2"/>
      </rPr>
      <t xml:space="preserve"> </t>
    </r>
  </si>
  <si>
    <r>
      <t>Taylors Hill Secondary College 2016-17 (Sydnenham) (a)</t>
    </r>
    <r>
      <rPr>
        <sz val="9"/>
        <color rgb="FF000080"/>
        <rFont val="Calibri"/>
        <family val="2"/>
      </rPr>
      <t xml:space="preserve"> </t>
    </r>
  </si>
  <si>
    <r>
      <t xml:space="preserve">Templestowe Valley Primary School (Lower Templestowe) </t>
    </r>
    <r>
      <rPr>
        <sz val="9"/>
        <color rgb="FF000080"/>
        <rFont val="Calibri"/>
        <family val="2"/>
      </rPr>
      <t xml:space="preserve"> </t>
    </r>
  </si>
  <si>
    <r>
      <t>The Basin Primary School 2015-16 (The Basin) (a)</t>
    </r>
    <r>
      <rPr>
        <sz val="9"/>
        <color rgb="FF000080"/>
        <rFont val="Calibri"/>
        <family val="2"/>
      </rPr>
      <t xml:space="preserve"> </t>
    </r>
  </si>
  <si>
    <r>
      <t xml:space="preserve">Underbool Primary School (Underbool) </t>
    </r>
    <r>
      <rPr>
        <sz val="9"/>
        <color rgb="FF000080"/>
        <rFont val="Calibri"/>
        <family val="2"/>
      </rPr>
      <t xml:space="preserve"> </t>
    </r>
  </si>
  <si>
    <r>
      <t xml:space="preserve">Westbreen Primary School 2014-15 (Pascoe Vale) </t>
    </r>
    <r>
      <rPr>
        <sz val="9"/>
        <color rgb="FF000080"/>
        <rFont val="Calibri"/>
        <family val="2"/>
      </rPr>
      <t xml:space="preserve"> </t>
    </r>
  </si>
  <si>
    <r>
      <t xml:space="preserve">Westbreen Primary School 2015-16 (Pascoe Vale) </t>
    </r>
    <r>
      <rPr>
        <sz val="9"/>
        <color rgb="FF000080"/>
        <rFont val="Calibri"/>
        <family val="2"/>
      </rPr>
      <t xml:space="preserve"> </t>
    </r>
  </si>
  <si>
    <r>
      <t xml:space="preserve">Whittlesea Secondary College  (Whittlesea) </t>
    </r>
    <r>
      <rPr>
        <sz val="9"/>
        <color rgb="FF000080"/>
        <rFont val="Calibri"/>
        <family val="2"/>
      </rPr>
      <t xml:space="preserve"> </t>
    </r>
  </si>
  <si>
    <r>
      <t xml:space="preserve">Yarra Junction Primary School (Yarra Junction) </t>
    </r>
    <r>
      <rPr>
        <sz val="9"/>
        <color rgb="FF000080"/>
        <rFont val="Calibri"/>
        <family val="2"/>
      </rPr>
      <t xml:space="preserve"> </t>
    </r>
  </si>
  <si>
    <r>
      <t xml:space="preserve">Yarrawonga P-12 College (Yarrawonga) </t>
    </r>
    <r>
      <rPr>
        <sz val="9"/>
        <color rgb="FF000080"/>
        <rFont val="Calibri"/>
        <family val="2"/>
      </rPr>
      <t xml:space="preserve"> </t>
    </r>
  </si>
  <si>
    <r>
      <t xml:space="preserve">Yea High School (Yea) </t>
    </r>
    <r>
      <rPr>
        <sz val="9"/>
        <color rgb="FF000080"/>
        <rFont val="Calibri"/>
        <family val="2"/>
      </rPr>
      <t xml:space="preserve"> </t>
    </r>
  </si>
  <si>
    <r>
      <t xml:space="preserve">Albert Park College (Albert Park) </t>
    </r>
    <r>
      <rPr>
        <sz val="9"/>
        <color rgb="FF000080"/>
        <rFont val="Calibri"/>
        <family val="2"/>
      </rPr>
      <t xml:space="preserve"> </t>
    </r>
  </si>
  <si>
    <r>
      <t xml:space="preserve">Amsleigh Park Primary School (Oakleigh East) </t>
    </r>
    <r>
      <rPr>
        <sz val="9"/>
        <color rgb="FF000080"/>
        <rFont val="Calibri"/>
        <family val="2"/>
      </rPr>
      <t xml:space="preserve"> </t>
    </r>
  </si>
  <si>
    <t xml:space="preserve">Asbestos Removal Program 2016-17 (statewide)  </t>
  </si>
  <si>
    <r>
      <t xml:space="preserve">Bellarine Secondary College (Drysdale) </t>
    </r>
    <r>
      <rPr>
        <sz val="9"/>
        <color rgb="FF000080"/>
        <rFont val="Calibri"/>
        <family val="2"/>
      </rPr>
      <t xml:space="preserve"> </t>
    </r>
  </si>
  <si>
    <r>
      <t xml:space="preserve">Bendigo Senior Secondary College (Bendigo) </t>
    </r>
    <r>
      <rPr>
        <sz val="9"/>
        <color rgb="FF000080"/>
        <rFont val="Calibri"/>
        <family val="2"/>
      </rPr>
      <t xml:space="preserve"> </t>
    </r>
  </si>
  <si>
    <r>
      <t xml:space="preserve">Bulleen Heights School (Bulleen) </t>
    </r>
    <r>
      <rPr>
        <sz val="9"/>
        <color rgb="FF000080"/>
        <rFont val="Calibri"/>
        <family val="2"/>
      </rPr>
      <t xml:space="preserve"> </t>
    </r>
  </si>
  <si>
    <r>
      <t xml:space="preserve">Burwood Heights Primary School (Burwood East) </t>
    </r>
    <r>
      <rPr>
        <sz val="9"/>
        <color rgb="FF000080"/>
        <rFont val="Calibri"/>
        <family val="2"/>
      </rPr>
      <t xml:space="preserve"> </t>
    </r>
  </si>
  <si>
    <r>
      <t xml:space="preserve">Casterton Secondary College (Casterton) </t>
    </r>
    <r>
      <rPr>
        <sz val="9"/>
        <color rgb="FF000080"/>
        <rFont val="Calibri"/>
        <family val="2"/>
      </rPr>
      <t xml:space="preserve"> </t>
    </r>
  </si>
  <si>
    <r>
      <t xml:space="preserve">Chandler Park Primary School  (Keysborough) </t>
    </r>
    <r>
      <rPr>
        <sz val="9"/>
        <color rgb="FF000080"/>
        <rFont val="Calibri"/>
        <family val="2"/>
      </rPr>
      <t xml:space="preserve"> </t>
    </r>
  </si>
  <si>
    <r>
      <t xml:space="preserve">Dandenong High School (Dandenong) </t>
    </r>
    <r>
      <rPr>
        <sz val="9"/>
        <color rgb="FF000080"/>
        <rFont val="Calibri"/>
        <family val="2"/>
      </rPr>
      <t xml:space="preserve"> </t>
    </r>
  </si>
  <si>
    <r>
      <t xml:space="preserve">Drysdale Primary School (Drysdale) </t>
    </r>
    <r>
      <rPr>
        <sz val="9"/>
        <color rgb="FF000080"/>
        <rFont val="Calibri"/>
        <family val="2"/>
      </rPr>
      <t xml:space="preserve"> </t>
    </r>
  </si>
  <si>
    <r>
      <t xml:space="preserve">Eaglehawk Primary School (Eaglehawk) </t>
    </r>
    <r>
      <rPr>
        <sz val="9"/>
        <color rgb="FF000080"/>
        <rFont val="Calibri"/>
        <family val="2"/>
      </rPr>
      <t xml:space="preserve"> </t>
    </r>
  </si>
  <si>
    <r>
      <t xml:space="preserve">Edgars Creek Secondary School (Epping North) </t>
    </r>
    <r>
      <rPr>
        <sz val="9"/>
        <color rgb="FF000080"/>
        <rFont val="Calibri"/>
        <family val="2"/>
      </rPr>
      <t xml:space="preserve"> </t>
    </r>
  </si>
  <si>
    <r>
      <t xml:space="preserve">Elwood College (Elwood) </t>
    </r>
    <r>
      <rPr>
        <sz val="9"/>
        <color rgb="FF000080"/>
        <rFont val="Calibri"/>
        <family val="2"/>
      </rPr>
      <t xml:space="preserve"> </t>
    </r>
  </si>
  <si>
    <r>
      <t xml:space="preserve">Epsom Primary School (Epsom) </t>
    </r>
    <r>
      <rPr>
        <sz val="9"/>
        <color rgb="FF000080"/>
        <rFont val="Calibri"/>
        <family val="2"/>
      </rPr>
      <t xml:space="preserve"> </t>
    </r>
  </si>
  <si>
    <r>
      <t xml:space="preserve">Glen Waverley Primary School (Glen Waverley) </t>
    </r>
    <r>
      <rPr>
        <sz val="9"/>
        <color rgb="FF000080"/>
        <rFont val="Calibri"/>
        <family val="2"/>
      </rPr>
      <t xml:space="preserve"> </t>
    </r>
  </si>
  <si>
    <r>
      <t xml:space="preserve">Greensborough Secondary College 2016-17 (Greensborough) </t>
    </r>
    <r>
      <rPr>
        <sz val="9"/>
        <color rgb="FF000080"/>
        <rFont val="Calibri"/>
        <family val="2"/>
      </rPr>
      <t xml:space="preserve"> </t>
    </r>
  </si>
  <si>
    <r>
      <t xml:space="preserve">Hazel Glen College (Stages 3 &amp; 4) (Doreen) </t>
    </r>
    <r>
      <rPr>
        <sz val="9"/>
        <color rgb="FF000080"/>
        <rFont val="Calibri"/>
        <family val="2"/>
      </rPr>
      <t xml:space="preserve"> </t>
    </r>
  </si>
  <si>
    <r>
      <t xml:space="preserve">Jells Park Primary School (Wheelers Hill) </t>
    </r>
    <r>
      <rPr>
        <sz val="9"/>
        <color rgb="FF000080"/>
        <rFont val="Calibri"/>
        <family val="2"/>
      </rPr>
      <t xml:space="preserve"> </t>
    </r>
  </si>
  <si>
    <r>
      <t xml:space="preserve">Kerang Technical High School (Kerang) </t>
    </r>
    <r>
      <rPr>
        <sz val="9"/>
        <color rgb="FF000080"/>
        <rFont val="Calibri"/>
        <family val="2"/>
      </rPr>
      <t xml:space="preserve"> </t>
    </r>
  </si>
  <si>
    <t xml:space="preserve">Land acquisition 2015-16 (statewide)  </t>
  </si>
  <si>
    <r>
      <t xml:space="preserve">Malvern Primary School (East Malvern) </t>
    </r>
    <r>
      <rPr>
        <sz val="9"/>
        <color rgb="FF000080"/>
        <rFont val="Calibri"/>
        <family val="2"/>
      </rPr>
      <t xml:space="preserve"> </t>
    </r>
  </si>
  <si>
    <r>
      <t xml:space="preserve">Manifold Heights Primary School (Manifold Heights) </t>
    </r>
    <r>
      <rPr>
        <sz val="9"/>
        <color rgb="FF000080"/>
        <rFont val="Calibri"/>
        <family val="2"/>
      </rPr>
      <t xml:space="preserve"> </t>
    </r>
  </si>
  <si>
    <r>
      <t xml:space="preserve">McKinnon Secondary College (McKinnon) </t>
    </r>
    <r>
      <rPr>
        <sz val="9"/>
        <color rgb="FF000080"/>
        <rFont val="Calibri"/>
        <family val="2"/>
      </rPr>
      <t xml:space="preserve"> </t>
    </r>
  </si>
  <si>
    <r>
      <t xml:space="preserve">Merbein P-10 College  2014-15 (Merbein) </t>
    </r>
    <r>
      <rPr>
        <sz val="9"/>
        <color rgb="FF000080"/>
        <rFont val="Calibri"/>
        <family val="2"/>
      </rPr>
      <t xml:space="preserve"> </t>
    </r>
  </si>
  <si>
    <r>
      <t xml:space="preserve">Merbein P-10 College 2016-17 (Merbein) </t>
    </r>
    <r>
      <rPr>
        <sz val="9"/>
        <color rgb="FF000080"/>
        <rFont val="Calibri"/>
        <family val="2"/>
      </rPr>
      <t xml:space="preserve"> </t>
    </r>
  </si>
  <si>
    <r>
      <t xml:space="preserve">Mill Park Heights Primary School (Mill Park) </t>
    </r>
    <r>
      <rPr>
        <sz val="9"/>
        <color rgb="FF000080"/>
        <rFont val="Calibri"/>
        <family val="2"/>
      </rPr>
      <t xml:space="preserve"> </t>
    </r>
  </si>
  <si>
    <r>
      <t xml:space="preserve">Mooroolbark East Primary School (Mooroolbark) </t>
    </r>
    <r>
      <rPr>
        <sz val="9"/>
        <color rgb="FF000080"/>
        <rFont val="Calibri"/>
        <family val="2"/>
      </rPr>
      <t xml:space="preserve"> </t>
    </r>
  </si>
  <si>
    <r>
      <t xml:space="preserve">Moriac Primary School (Moriach) </t>
    </r>
    <r>
      <rPr>
        <sz val="9"/>
        <color rgb="FF000080"/>
        <rFont val="Calibri"/>
        <family val="2"/>
      </rPr>
      <t xml:space="preserve"> </t>
    </r>
  </si>
  <si>
    <r>
      <t xml:space="preserve">Northern Bay P-12 College (Corio) </t>
    </r>
    <r>
      <rPr>
        <sz val="9"/>
        <color rgb="FF000080"/>
        <rFont val="Calibri"/>
        <family val="2"/>
      </rPr>
      <t xml:space="preserve"> </t>
    </r>
  </si>
  <si>
    <r>
      <t xml:space="preserve">Parkhill Primary School (Ashwood) </t>
    </r>
    <r>
      <rPr>
        <sz val="9"/>
        <color rgb="FF000080"/>
        <rFont val="Calibri"/>
        <family val="2"/>
      </rPr>
      <t xml:space="preserve"> </t>
    </r>
  </si>
  <si>
    <r>
      <t xml:space="preserve">Portarlington Primary School (Portarlington) </t>
    </r>
    <r>
      <rPr>
        <sz val="9"/>
        <color rgb="FF000080"/>
        <rFont val="Calibri"/>
        <family val="2"/>
      </rPr>
      <t xml:space="preserve"> </t>
    </r>
  </si>
  <si>
    <r>
      <t xml:space="preserve">Portland Bay School (Portland) </t>
    </r>
    <r>
      <rPr>
        <sz val="9"/>
        <color rgb="FF000080"/>
        <rFont val="Calibri"/>
        <family val="2"/>
      </rPr>
      <t xml:space="preserve"> </t>
    </r>
  </si>
  <si>
    <t xml:space="preserve">Relocatable classrooms 2017-18 (statewide)  </t>
  </si>
  <si>
    <r>
      <t>Robinvale P-12 College (Robinvale) (d)</t>
    </r>
    <r>
      <rPr>
        <sz val="9"/>
        <color rgb="FF000080"/>
        <rFont val="Calibri"/>
        <family val="2"/>
      </rPr>
      <t xml:space="preserve"> </t>
    </r>
  </si>
  <si>
    <t xml:space="preserve">School Improvement Program 2015-16 (statewide)  </t>
  </si>
  <si>
    <r>
      <t>South Melbourne Primary School (South Melbourne) (d)</t>
    </r>
    <r>
      <rPr>
        <sz val="9"/>
        <color rgb="FF000080"/>
        <rFont val="Calibri"/>
        <family val="2"/>
      </rPr>
      <t xml:space="preserve"> </t>
    </r>
  </si>
  <si>
    <t xml:space="preserve">TAFE Structural adjustment fund (statewide)  </t>
  </si>
  <si>
    <t xml:space="preserve">Tech Schools Program – planning 2015-16 (statewide)  </t>
  </si>
  <si>
    <r>
      <t xml:space="preserve">Timboon P-12 School (Timboon) </t>
    </r>
    <r>
      <rPr>
        <sz val="9"/>
        <color rgb="FF000080"/>
        <rFont val="Calibri"/>
        <family val="2"/>
      </rPr>
      <t xml:space="preserve"> </t>
    </r>
  </si>
  <si>
    <t xml:space="preserve">Trade training centres – government schools (statewide)  </t>
  </si>
  <si>
    <r>
      <t xml:space="preserve">Wallan Secondary College (Wallan) </t>
    </r>
    <r>
      <rPr>
        <sz val="9"/>
        <color rgb="FF000080"/>
        <rFont val="Calibri"/>
        <family val="2"/>
      </rPr>
      <t xml:space="preserve"> </t>
    </r>
  </si>
  <si>
    <r>
      <t xml:space="preserve">Winters Flat Primary School (Castlemaine) </t>
    </r>
    <r>
      <rPr>
        <sz val="9"/>
        <color rgb="FF000080"/>
        <rFont val="Calibri"/>
        <family val="2"/>
      </rPr>
      <t xml:space="preserve"> </t>
    </r>
  </si>
  <si>
    <r>
      <t xml:space="preserve">Yarram Primary School (Yarram) </t>
    </r>
    <r>
      <rPr>
        <sz val="9"/>
        <color rgb="FF000080"/>
        <rFont val="Calibri"/>
        <family val="2"/>
      </rPr>
      <t xml:space="preserve"> </t>
    </r>
  </si>
  <si>
    <t>(a) Part funding to a broader project that has an ongoing build program.</t>
  </si>
  <si>
    <t>(b) Initial works have been completed, and remaining funding will be allocated to the ongoing build program at Ballarat Secondary College.</t>
  </si>
  <si>
    <t>(c) This school is unstaffed and these works are on hold.</t>
  </si>
  <si>
    <t>(d) TEI includes local government funding.</t>
  </si>
  <si>
    <t>Department of Health and Human Services</t>
  </si>
  <si>
    <t xml:space="preserve">Ballarat Base Hospital expansion and redevelopment (Ballarat) </t>
  </si>
  <si>
    <t xml:space="preserve">Cladding rectification works (statewide) </t>
  </si>
  <si>
    <t xml:space="preserve">Clinical technology refresh (statewide) </t>
  </si>
  <si>
    <r>
      <t xml:space="preserve">Electronic medical records in Parkville (Parkville) </t>
    </r>
    <r>
      <rPr>
        <vertAlign val="superscript"/>
        <sz val="9"/>
        <rFont val="Calibri"/>
        <family val="2"/>
      </rPr>
      <t>(a)</t>
    </r>
  </si>
  <si>
    <t xml:space="preserve">Engineering infrastructure replacement program (statewide) </t>
  </si>
  <si>
    <t xml:space="preserve">Homelessness and Rough Sleeping Action Plan (statewide) </t>
  </si>
  <si>
    <t xml:space="preserve">Increasing critical care capacity (statewide) </t>
  </si>
  <si>
    <t xml:space="preserve">Medical equipment replacement program (statewide) </t>
  </si>
  <si>
    <t xml:space="preserve">Mental health and alcohol and drug facilities renewal (statewide) </t>
  </si>
  <si>
    <t xml:space="preserve">New regional alcohol and drug residential rehabilitation facilities (regional various) </t>
  </si>
  <si>
    <t>Rapid expansion of residential rehabilitation (statewide)</t>
  </si>
  <si>
    <t xml:space="preserve">Reforming clinical mental health services (statewide) </t>
  </si>
  <si>
    <t xml:space="preserve">Regional Health Infrastructure Fund boost (regional various) </t>
  </si>
  <si>
    <t xml:space="preserve">Sports and recreation opportunities in our parks (metropolitan various) </t>
  </si>
  <si>
    <t xml:space="preserve">Sunshine Hospital emergency department (St Albans) </t>
  </si>
  <si>
    <t xml:space="preserve">Supporting demand for ambulance services (statewide) </t>
  </si>
  <si>
    <t xml:space="preserve">The Alfred Hospital urgent infrastructure (Prahran) </t>
  </si>
  <si>
    <t>qtr 4 2023-24</t>
  </si>
  <si>
    <r>
      <t xml:space="preserve">The new Footscray Hospital (Footscray) </t>
    </r>
    <r>
      <rPr>
        <vertAlign val="superscript"/>
        <sz val="9"/>
        <rFont val="Calibri"/>
        <family val="2"/>
      </rPr>
      <t>(b)</t>
    </r>
  </si>
  <si>
    <t>Trial of a Medically Supervised Injecting Centre (Richmond)</t>
  </si>
  <si>
    <r>
      <t xml:space="preserve">Victorian Heart Hospital (Clayton) </t>
    </r>
    <r>
      <rPr>
        <vertAlign val="superscript"/>
        <sz val="9"/>
        <rFont val="Calibri"/>
        <family val="2"/>
      </rPr>
      <t>(c)</t>
    </r>
  </si>
  <si>
    <t xml:space="preserve">Wonthaggi Hospital expansion (Wonthaggi) </t>
  </si>
  <si>
    <t xml:space="preserve">Youth Prevention and Recovery Care (PARC) Service (metropolitan Melbourne) </t>
  </si>
  <si>
    <t>Source: Department of Health and Human Services</t>
  </si>
  <si>
    <t>Notes:</t>
  </si>
  <si>
    <r>
      <t>(a) TEI includes $37.100 million in funding provided from other sources</t>
    </r>
    <r>
      <rPr>
        <sz val="9"/>
        <rFont val="Calibri"/>
        <family val="2"/>
      </rPr>
      <t>.</t>
    </r>
  </si>
  <si>
    <t>(b) Funding is not reported at this time as commercial arrangements are still to be finalised</t>
  </si>
  <si>
    <t>(c) TEI includes contributions from Monash University of $65.000 million and funding provided in 2016-17 and 2017-18 budgets. The estimated completion date has been revised to reflect the final project scope and timelines approved by Government.</t>
  </si>
  <si>
    <t xml:space="preserve">Alcohol and Drug Residential Rehabilitation Services - Stage 1 (Grampians) </t>
  </si>
  <si>
    <r>
      <t xml:space="preserve">Ambulance Station Upgrades 2015-16 (statewide) </t>
    </r>
    <r>
      <rPr>
        <vertAlign val="superscript"/>
        <sz val="9"/>
        <rFont val="Calibri"/>
        <family val="2"/>
      </rPr>
      <t>(a)</t>
    </r>
  </si>
  <si>
    <t xml:space="preserve">Ambulance Victoria Station Upgrades 2016-17 (statewide) </t>
  </si>
  <si>
    <t xml:space="preserve">Angliss Hospital intensive care unit and short stay unit (Upper Ferntree Gully) </t>
  </si>
  <si>
    <r>
      <t xml:space="preserve">Austin Health - critical infrastructure works (Heidelberg) </t>
    </r>
    <r>
      <rPr>
        <vertAlign val="superscript"/>
        <sz val="9"/>
        <rFont val="Calibri"/>
        <family val="2"/>
      </rPr>
      <t>(b)</t>
    </r>
  </si>
  <si>
    <t xml:space="preserve">Barwon Health - North (Geelong) </t>
  </si>
  <si>
    <t>Casey Hospital Expansion (Berwick)</t>
  </si>
  <si>
    <r>
      <t xml:space="preserve">Engineering infrastructure replacement program (statewide) </t>
    </r>
    <r>
      <rPr>
        <vertAlign val="superscript"/>
        <sz val="9"/>
        <rFont val="Calibri"/>
        <family val="2"/>
      </rPr>
      <t>(a)</t>
    </r>
  </si>
  <si>
    <t>Establishment of an Aboriginal-led community facility (Latrobe)</t>
  </si>
  <si>
    <t xml:space="preserve">Establishing Support and Safety Hubs (statewide) </t>
  </si>
  <si>
    <t xml:space="preserve">Family violence information sharing system reform (statewide) </t>
  </si>
  <si>
    <t>Fixated Threat Assessment Centre (statewide)</t>
  </si>
  <si>
    <r>
      <t xml:space="preserve">Footscray Hospital - planning and critical infrastructure (Footscray) </t>
    </r>
    <r>
      <rPr>
        <vertAlign val="superscript"/>
        <sz val="9"/>
        <rFont val="Calibri"/>
        <family val="2"/>
      </rPr>
      <t>(c)</t>
    </r>
  </si>
  <si>
    <t xml:space="preserve">Forensic Mental Health Bed-based Services Expansion (Fairfield) </t>
  </si>
  <si>
    <r>
      <t xml:space="preserve">Forensic mental health implementation plan - priority service reforms (Fairfield) </t>
    </r>
    <r>
      <rPr>
        <vertAlign val="superscript"/>
        <sz val="9"/>
        <rFont val="Calibri"/>
        <family val="2"/>
      </rPr>
      <t>(a)</t>
    </r>
  </si>
  <si>
    <r>
      <t xml:space="preserve">Geelong Hospital - major upgrade (Geelong) </t>
    </r>
    <r>
      <rPr>
        <vertAlign val="superscript"/>
        <sz val="9"/>
        <rFont val="Calibri"/>
        <family val="2"/>
      </rPr>
      <t xml:space="preserve">(a) </t>
    </r>
  </si>
  <si>
    <t xml:space="preserve">Getting Ready for the National Disability Insurance Scheme (statewide) </t>
  </si>
  <si>
    <r>
      <t xml:space="preserve">Goulburn Valley Health redevelopment - planning and development (Shepparton) </t>
    </r>
    <r>
      <rPr>
        <vertAlign val="superscript"/>
        <sz val="9"/>
        <rFont val="Calibri"/>
        <family val="2"/>
      </rPr>
      <t>(d)</t>
    </r>
  </si>
  <si>
    <t xml:space="preserve">Grampians Prevention and Recovery Care (PARC) Services (Ballarat) </t>
  </si>
  <si>
    <t xml:space="preserve">Health Service Violence Prevention Fund (statewide) </t>
  </si>
  <si>
    <t xml:space="preserve">Joan Kirner Women's and Children's Hospital (St Albans) </t>
  </si>
  <si>
    <t xml:space="preserve">Maroondah Breast Cancer Centre (East Ringwood) </t>
  </si>
  <si>
    <r>
      <t xml:space="preserve">Medical equipment replacement program (statewide) </t>
    </r>
    <r>
      <rPr>
        <vertAlign val="superscript"/>
        <sz val="9"/>
        <rFont val="Calibri"/>
        <family val="2"/>
      </rPr>
      <t xml:space="preserve"> (a) </t>
    </r>
  </si>
  <si>
    <r>
      <t xml:space="preserve">Meeting Ambulance Response Times (statewide) </t>
    </r>
    <r>
      <rPr>
        <vertAlign val="superscript"/>
        <sz val="9"/>
        <rFont val="Calibri"/>
        <family val="2"/>
      </rPr>
      <t>(e)</t>
    </r>
  </si>
  <si>
    <r>
      <t xml:space="preserve">Mental health and alcohol and other drugs facilities renewal (statewide) </t>
    </r>
    <r>
      <rPr>
        <vertAlign val="superscript"/>
        <sz val="9"/>
        <rFont val="Calibri"/>
        <family val="2"/>
      </rPr>
      <t>(a)</t>
    </r>
  </si>
  <si>
    <t xml:space="preserve">Modernisation of metro public sector residential aged care (Kew) </t>
  </si>
  <si>
    <r>
      <t>Monash Medical Centre - Expansion and upgrades (Clayton)</t>
    </r>
    <r>
      <rPr>
        <vertAlign val="superscript"/>
        <sz val="9"/>
        <rFont val="Calibri"/>
        <family val="2"/>
      </rPr>
      <t xml:space="preserve"> (a)</t>
    </r>
  </si>
  <si>
    <t xml:space="preserve">Monash Medical Centre - infrastructure upgrades (Clayton) </t>
  </si>
  <si>
    <t xml:space="preserve">National Proton Beam Therapy Centre (Parkville) </t>
  </si>
  <si>
    <t xml:space="preserve">Northern Hospital inpatient expansion - Stage 2 (Epping) </t>
  </si>
  <si>
    <r>
      <t xml:space="preserve">Orygen Youth Mental Health (Parkville) </t>
    </r>
    <r>
      <rPr>
        <vertAlign val="superscript"/>
        <sz val="9"/>
        <rFont val="Calibri"/>
        <family val="2"/>
      </rPr>
      <t>(f)</t>
    </r>
  </si>
  <si>
    <r>
      <t xml:space="preserve">Out-of-home care residential capacity (statewide) </t>
    </r>
    <r>
      <rPr>
        <vertAlign val="superscript"/>
        <sz val="9"/>
        <rFont val="Calibri"/>
        <family val="2"/>
      </rPr>
      <t>(a)</t>
    </r>
  </si>
  <si>
    <t xml:space="preserve">Parkville Biomedical Precinct - planning and development (Parkville) </t>
  </si>
  <si>
    <r>
      <t xml:space="preserve">Redesign and renovation of out-of-home care properties (statewide) </t>
    </r>
    <r>
      <rPr>
        <vertAlign val="superscript"/>
        <sz val="9"/>
        <rFont val="Calibri"/>
        <family val="2"/>
      </rPr>
      <t>(a)</t>
    </r>
  </si>
  <si>
    <t xml:space="preserve">Regional Health Infrastructure Fund (regional various) </t>
  </si>
  <si>
    <t xml:space="preserve">Royal Melbourne Hospital - critical infrastructure works (Parkville) </t>
  </si>
  <si>
    <r>
      <t xml:space="preserve">Royal Victorian Eye and Ear Hospital redevelopment (Melbourne) </t>
    </r>
    <r>
      <rPr>
        <vertAlign val="superscript"/>
        <sz val="9"/>
        <rFont val="Calibri"/>
        <family val="2"/>
      </rPr>
      <t>(a)</t>
    </r>
  </si>
  <si>
    <t xml:space="preserve">Statewide Child and Family Mental Health Intensive Treatment Centre (statewide) </t>
  </si>
  <si>
    <t xml:space="preserve">Werribee Mercy Hospital - acute expansion (Werribee) </t>
  </si>
  <si>
    <t xml:space="preserve">Western Health Urgent Infrastructure Works (Footscray and Sunshine) </t>
  </si>
  <si>
    <t xml:space="preserve">Women's Prevention And Recovery Care (PARC) Service (metropolitan various) </t>
  </si>
  <si>
    <t>Total Health and Human Services projects</t>
  </si>
  <si>
    <t>Total 2018-19 Health and Human Services capital expenditure</t>
  </si>
  <si>
    <t xml:space="preserve">  </t>
  </si>
  <si>
    <t>(a) The estimated completion date has been revised to reflect project delivery and cashflows approved by Government.</t>
  </si>
  <si>
    <r>
      <t xml:space="preserve">(b) TEI and project completion date has been revised to reflect the additional funding provided in the </t>
    </r>
    <r>
      <rPr>
        <sz val="9"/>
        <rFont val="Calibri"/>
        <family val="2"/>
      </rPr>
      <t>2017-18 Budget</t>
    </r>
    <r>
      <rPr>
        <i/>
        <sz val="9"/>
        <rFont val="Calibri"/>
        <family val="2"/>
      </rPr>
      <t>.</t>
    </r>
  </si>
  <si>
    <t>(c) The publication title has changed from the 2017-18 Budget Paper No. 4.</t>
  </si>
  <si>
    <t>(d) Additional funding of $1.709 million was provided in 2017-18 through internal prioritisation.</t>
  </si>
  <si>
    <t>(e) TEI includes $3.100 million provided through the Growth Areas Infrastructure Contribution. Additional funding of $2.486 million was provided in 2017-18 through internal prioritisation.</t>
  </si>
  <si>
    <t>(f) TEI has increased to include a funding contribution of $5.000 million from the University of Melbourne.</t>
  </si>
  <si>
    <r>
      <rPr>
        <sz val="9"/>
        <color theme="1"/>
        <rFont val="Calibri"/>
        <family val="2"/>
      </rPr>
      <t xml:space="preserve">Ambulance Vehicle and Equipment (statewide) </t>
    </r>
    <r>
      <rPr>
        <sz val="11"/>
        <color rgb="FF000080"/>
        <rFont val="Calibri"/>
        <family val="2"/>
      </rPr>
      <t xml:space="preserve"> </t>
    </r>
  </si>
  <si>
    <r>
      <rPr>
        <sz val="9"/>
        <color theme="1"/>
        <rFont val="Calibri"/>
        <family val="2"/>
      </rPr>
      <t xml:space="preserve">Ballarat Health Cardiovascular Services (Ballarat) </t>
    </r>
    <r>
      <rPr>
        <sz val="11"/>
        <color rgb="FF000080"/>
        <rFont val="Calibri"/>
        <family val="2"/>
      </rPr>
      <t xml:space="preserve"> </t>
    </r>
  </si>
  <si>
    <r>
      <rPr>
        <sz val="9"/>
        <color theme="1"/>
        <rFont val="Calibri"/>
        <family val="2"/>
      </rPr>
      <t xml:space="preserve">Broadmeadows Surgery Centre (Jacana) </t>
    </r>
    <r>
      <rPr>
        <sz val="11"/>
        <color rgb="FF000080"/>
        <rFont val="Calibri"/>
        <family val="2"/>
      </rPr>
      <t xml:space="preserve"> </t>
    </r>
  </si>
  <si>
    <r>
      <rPr>
        <sz val="9"/>
        <color theme="1"/>
        <rFont val="Calibri"/>
        <family val="2"/>
      </rPr>
      <t xml:space="preserve">Chinese aged care land bank (metropolitan various) </t>
    </r>
    <r>
      <rPr>
        <sz val="11"/>
        <color rgb="FF000080"/>
        <rFont val="Calibri"/>
        <family val="2"/>
      </rPr>
      <t xml:space="preserve"> </t>
    </r>
  </si>
  <si>
    <r>
      <rPr>
        <sz val="9"/>
        <color theme="1"/>
        <rFont val="Calibri"/>
        <family val="2"/>
      </rPr>
      <t xml:space="preserve">Clinical Technology Refresh - Cyber Security and Network Connectivity (metropolitan various) </t>
    </r>
    <r>
      <rPr>
        <sz val="11"/>
        <color rgb="FF000080"/>
        <rFont val="Calibri"/>
        <family val="2"/>
      </rPr>
      <t xml:space="preserve"> </t>
    </r>
  </si>
  <si>
    <r>
      <rPr>
        <sz val="9"/>
        <color theme="1"/>
        <rFont val="Calibri"/>
        <family val="2"/>
      </rPr>
      <t xml:space="preserve">Delivering better, earlier and more integrated care (statewide) </t>
    </r>
    <r>
      <rPr>
        <sz val="11"/>
        <color rgb="FF000080"/>
        <rFont val="Calibri"/>
        <family val="2"/>
      </rPr>
      <t xml:space="preserve"> </t>
    </r>
  </si>
  <si>
    <r>
      <rPr>
        <sz val="9"/>
        <color theme="1"/>
        <rFont val="Calibri"/>
        <family val="2"/>
      </rPr>
      <t xml:space="preserve">Engineering infrastructure replacement program (statewide) </t>
    </r>
    <r>
      <rPr>
        <sz val="11"/>
        <color rgb="FF000080"/>
        <rFont val="Calibri"/>
        <family val="2"/>
      </rPr>
      <t xml:space="preserve"> </t>
    </r>
  </si>
  <si>
    <t>qtr 3 2017-18</t>
  </si>
  <si>
    <r>
      <rPr>
        <sz val="9"/>
        <color theme="1"/>
        <rFont val="Calibri"/>
        <family val="2"/>
      </rPr>
      <t xml:space="preserve">Latrobe Regional Hospital redevelopment - stage 2a (Latrobe) </t>
    </r>
    <r>
      <rPr>
        <sz val="11"/>
        <color rgb="FF000080"/>
        <rFont val="Calibri"/>
        <family val="2"/>
      </rPr>
      <t xml:space="preserve"> </t>
    </r>
  </si>
  <si>
    <r>
      <rPr>
        <sz val="9"/>
        <color theme="1"/>
        <rFont val="Calibri"/>
        <family val="2"/>
      </rPr>
      <t xml:space="preserve">Medical Equipment Replacement Program (statewide) </t>
    </r>
    <r>
      <rPr>
        <sz val="11"/>
        <color rgb="FF000080"/>
        <rFont val="Calibri"/>
        <family val="2"/>
      </rPr>
      <t xml:space="preserve"> </t>
    </r>
  </si>
  <si>
    <r>
      <rPr>
        <sz val="9"/>
        <color theme="1"/>
        <rFont val="Calibri"/>
        <family val="2"/>
      </rPr>
      <t xml:space="preserve">Mental health/alcohol and other drugs facilities renewal (statewide) </t>
    </r>
    <r>
      <rPr>
        <sz val="11"/>
        <color rgb="FF000080"/>
        <rFont val="Calibri"/>
        <family val="2"/>
      </rPr>
      <t xml:space="preserve"> </t>
    </r>
  </si>
  <si>
    <r>
      <rPr>
        <sz val="9"/>
        <color theme="1"/>
        <rFont val="Calibri"/>
        <family val="2"/>
      </rPr>
      <t xml:space="preserve">Moorabbin Hospital imaging and outpatients expansion (Bentleigh) </t>
    </r>
    <r>
      <rPr>
        <sz val="11"/>
        <color rgb="FF000080"/>
        <rFont val="Calibri"/>
        <family val="2"/>
      </rPr>
      <t xml:space="preserve"> </t>
    </r>
  </si>
  <si>
    <r>
      <rPr>
        <sz val="9"/>
        <color theme="1"/>
        <rFont val="Calibri"/>
        <family val="2"/>
      </rPr>
      <t xml:space="preserve">Responding to demands of residential out-of-home care (statewide) </t>
    </r>
    <r>
      <rPr>
        <sz val="11"/>
        <color rgb="FF000080"/>
        <rFont val="Calibri"/>
        <family val="2"/>
      </rPr>
      <t xml:space="preserve"> </t>
    </r>
  </si>
  <si>
    <r>
      <rPr>
        <sz val="9"/>
        <color theme="1"/>
        <rFont val="Calibri"/>
        <family val="2"/>
      </rPr>
      <t xml:space="preserve">Rural Capital Support (regional various) </t>
    </r>
    <r>
      <rPr>
        <sz val="11"/>
        <color rgb="FF000080"/>
        <rFont val="Calibri"/>
        <family val="2"/>
      </rPr>
      <t xml:space="preserve"> </t>
    </r>
  </si>
  <si>
    <t>Estimated to be completed after publication date and before 30 June 2018</t>
  </si>
  <si>
    <r>
      <t xml:space="preserve">Family Violence - Residential out-of-home care - stock renewal or replacement (statewide) </t>
    </r>
    <r>
      <rPr>
        <sz val="9"/>
        <color rgb="FF000080"/>
        <rFont val="Calibri"/>
        <family val="2"/>
      </rPr>
      <t xml:space="preserve"> </t>
    </r>
  </si>
  <si>
    <r>
      <t xml:space="preserve">Health and Medical Precinct and Community-Based Ambulatory Care Centre (statewide) </t>
    </r>
    <r>
      <rPr>
        <vertAlign val="superscript"/>
        <sz val="9"/>
        <rFont val="Calibri"/>
        <family val="2"/>
      </rPr>
      <t xml:space="preserve">(a) </t>
    </r>
  </si>
  <si>
    <t xml:space="preserve">Increasing critical care capacity (statewide)  </t>
  </si>
  <si>
    <t xml:space="preserve">Mental health and alcohol and other drugs facilities renewal (statewide)  </t>
  </si>
  <si>
    <t xml:space="preserve">Monash Children's Hospital (Clayton)  </t>
  </si>
  <si>
    <t xml:space="preserve">Prevention and Recovery Care Services (PARCS) - Mildura and Warrnambool (regional various)  </t>
  </si>
  <si>
    <r>
      <t>Regional Drug Residential Rehabilitation Services - Stage 2 (regional various)</t>
    </r>
    <r>
      <rPr>
        <sz val="7"/>
        <rFont val="Calibri"/>
        <family val="2"/>
      </rPr>
      <t xml:space="preserve"> (b)</t>
    </r>
  </si>
  <si>
    <r>
      <t xml:space="preserve">SunSmart (statewide) </t>
    </r>
    <r>
      <rPr>
        <sz val="7"/>
        <rFont val="Calibri"/>
        <family val="2"/>
      </rPr>
      <t>(c)</t>
    </r>
    <r>
      <rPr>
        <sz val="9"/>
        <rFont val="Calibri"/>
        <family val="2"/>
      </rPr>
      <t xml:space="preserve"> </t>
    </r>
  </si>
  <si>
    <t xml:space="preserve">The Alfred Hospital - fire services upgrade (Prahran)  </t>
  </si>
  <si>
    <r>
      <t xml:space="preserve">Thomas Embling Hospital expansion (Fairfield) </t>
    </r>
    <r>
      <rPr>
        <vertAlign val="superscript"/>
        <sz val="9"/>
        <rFont val="Calibri"/>
        <family val="2"/>
      </rPr>
      <t xml:space="preserve">(d) </t>
    </r>
  </si>
  <si>
    <t>(a) TEI has increased through internal reprioritisation of $1.010 million and program contributions of $0.732 million to the Melton Community Based Ambulatory Care project.</t>
  </si>
  <si>
    <t>(b) This project is related to New regional alcohol and drug residential rehabilitation Facilities under New Projects</t>
  </si>
  <si>
    <t>(c) TEI has reduced by $1.000 million as it has been redirected to the Community Shade program (output).</t>
  </si>
  <si>
    <t>(d) TEI includes $9.500 million funded from the Department of Justice and Regulation for the eight-bed Secure Psychiatric Intensive Care Unit and funding of $9.843 million for the 10 additional beds funded through the Department of Health and Human Services.</t>
  </si>
  <si>
    <r>
      <rPr>
        <b/>
        <sz val="11"/>
        <color theme="1"/>
        <rFont val="Calibri"/>
        <family val="2"/>
      </rPr>
      <t>Department of Justice and Regulation</t>
    </r>
    <r>
      <rPr>
        <b/>
        <sz val="10"/>
        <color rgb="FFFF0000"/>
        <rFont val="Calibri"/>
        <family val="2"/>
      </rPr>
      <t xml:space="preserve"> </t>
    </r>
  </si>
  <si>
    <r>
      <t>Additional drug tests on our roads</t>
    </r>
    <r>
      <rPr>
        <vertAlign val="superscript"/>
        <sz val="9"/>
        <rFont val="Calibri"/>
        <family val="2"/>
      </rPr>
      <t xml:space="preserve"> (a)</t>
    </r>
  </si>
  <si>
    <t xml:space="preserve">Critical police equipment and training (statewide) </t>
  </si>
  <si>
    <t xml:space="preserve">Critical police stations (statewide) </t>
  </si>
  <si>
    <t>Emergency services high-priority infrastructure program (statewide)</t>
  </si>
  <si>
    <t>Engineers registration scheme (statewide)</t>
  </si>
  <si>
    <t>Lara Prison precinct expansion (Bacchus Marsh)</t>
  </si>
  <si>
    <r>
      <t xml:space="preserve">Melbourne CBD security measures (East Melbourne) </t>
    </r>
    <r>
      <rPr>
        <vertAlign val="superscript"/>
        <sz val="9"/>
        <rFont val="Calibri"/>
        <family val="2"/>
      </rPr>
      <t>(b)</t>
    </r>
  </si>
  <si>
    <t>Mental Health for emergency services personnel and volunteers (statewide)</t>
  </si>
  <si>
    <t xml:space="preserve">Mobile police stations (Melbourne) </t>
  </si>
  <si>
    <t xml:space="preserve">Police prosecutors (statewide) </t>
  </si>
  <si>
    <t>Prison system capacity expansion and security upgrades (statewide)</t>
  </si>
  <si>
    <t>Sustainable public advocate services for Victorians with a disability (statewide)</t>
  </si>
  <si>
    <t xml:space="preserve">Targeting organised crime and cyber criminals (statewide) </t>
  </si>
  <si>
    <t>Volunteer marine search and rescue (Melbourne)</t>
  </si>
  <si>
    <t>Source: Department of Justice and Regulation</t>
  </si>
  <si>
    <t>(a) This initiative is funded through the Transport Accident Commission.</t>
  </si>
  <si>
    <t>(b) TEI includes funding of $0.458 million from the Melbourne City Council.</t>
  </si>
  <si>
    <r>
      <t>Australian Communications and Media Authority compliance (statewide)</t>
    </r>
    <r>
      <rPr>
        <vertAlign val="superscript"/>
        <sz val="9"/>
        <color theme="1"/>
        <rFont val="Calibri"/>
        <family val="2"/>
      </rPr>
      <t xml:space="preserve"> (a)</t>
    </r>
  </si>
  <si>
    <r>
      <t>Community Corrections - Contributing to a Safer Community (statewide)</t>
    </r>
    <r>
      <rPr>
        <vertAlign val="superscript"/>
        <sz val="9"/>
        <color theme="1"/>
        <rFont val="Calibri"/>
        <family val="2"/>
      </rPr>
      <t xml:space="preserve"> (b)</t>
    </r>
  </si>
  <si>
    <r>
      <t>Community Safety Statement (statewide)</t>
    </r>
    <r>
      <rPr>
        <vertAlign val="superscript"/>
        <sz val="9"/>
        <color theme="1"/>
        <rFont val="Calibri"/>
        <family val="2"/>
      </rPr>
      <t xml:space="preserve"> (c)</t>
    </r>
  </si>
  <si>
    <r>
      <t xml:space="preserve">Critical Infrastructure and Services – Supporting Recent Prison Expansion (statewide) </t>
    </r>
    <r>
      <rPr>
        <vertAlign val="superscript"/>
        <sz val="9"/>
        <color theme="1"/>
        <rFont val="Calibri"/>
        <family val="2"/>
      </rPr>
      <t>(d)</t>
    </r>
  </si>
  <si>
    <t xml:space="preserve">Essential services to manage growth in prisons (statewide) </t>
  </si>
  <si>
    <r>
      <t>ESTA baseline funding (statewide)</t>
    </r>
    <r>
      <rPr>
        <vertAlign val="superscript"/>
        <sz val="9"/>
        <color theme="1"/>
        <rFont val="Calibri"/>
        <family val="2"/>
      </rPr>
      <t xml:space="preserve"> (d)</t>
    </r>
  </si>
  <si>
    <r>
      <t>Forensic mental health implementation plan: Priority service reforms (statewide)</t>
    </r>
    <r>
      <rPr>
        <vertAlign val="superscript"/>
        <sz val="9"/>
        <color theme="1"/>
        <rFont val="Calibri"/>
        <family val="2"/>
      </rPr>
      <t xml:space="preserve"> (e)</t>
    </r>
  </si>
  <si>
    <r>
      <t>Future emergency alert (statewide)</t>
    </r>
    <r>
      <rPr>
        <vertAlign val="superscript"/>
        <sz val="9"/>
        <color theme="1"/>
        <rFont val="Calibri"/>
        <family val="2"/>
      </rPr>
      <t xml:space="preserve"> (a)</t>
    </r>
  </si>
  <si>
    <t xml:space="preserve">Improved regulation of Victoria's gambling and liquor industries (statewide) </t>
  </si>
  <si>
    <r>
      <t>Management of serious offenders (statewide)</t>
    </r>
    <r>
      <rPr>
        <vertAlign val="superscript"/>
        <sz val="9"/>
        <color theme="1"/>
        <rFont val="Calibri"/>
        <family val="2"/>
      </rPr>
      <t xml:space="preserve"> (f)</t>
    </r>
  </si>
  <si>
    <r>
      <t>Management of serious sex offenders (regional various)</t>
    </r>
    <r>
      <rPr>
        <vertAlign val="superscript"/>
        <sz val="9"/>
        <color theme="1"/>
        <rFont val="Calibri"/>
        <family val="2"/>
      </rPr>
      <t xml:space="preserve"> (g)</t>
    </r>
  </si>
  <si>
    <r>
      <t>Mobile camera replacement program (statewide)</t>
    </r>
    <r>
      <rPr>
        <vertAlign val="superscript"/>
        <sz val="9"/>
        <color theme="1"/>
        <rFont val="Calibri"/>
        <family val="2"/>
      </rPr>
      <t xml:space="preserve"> (a)</t>
    </r>
  </si>
  <si>
    <r>
      <t>New booze and drug buses (statewide)</t>
    </r>
    <r>
      <rPr>
        <vertAlign val="superscript"/>
        <sz val="9"/>
        <color theme="1"/>
        <rFont val="Calibri"/>
        <family val="2"/>
      </rPr>
      <t xml:space="preserve"> (h)</t>
    </r>
  </si>
  <si>
    <r>
      <t>New youth justice facility (Cherry Creek)</t>
    </r>
    <r>
      <rPr>
        <vertAlign val="superscript"/>
        <sz val="9"/>
        <rFont val="Calibri"/>
        <family val="2"/>
      </rPr>
      <t xml:space="preserve"> (i)</t>
    </r>
  </si>
  <si>
    <r>
      <t>Prison capacity expansion (Melbourne)</t>
    </r>
    <r>
      <rPr>
        <vertAlign val="superscript"/>
        <sz val="9"/>
        <color theme="1"/>
        <rFont val="Calibri"/>
        <family val="2"/>
      </rPr>
      <t xml:space="preserve"> (j)</t>
    </r>
  </si>
  <si>
    <r>
      <t xml:space="preserve">Public Safety - Police Response (statewide) </t>
    </r>
    <r>
      <rPr>
        <vertAlign val="superscript"/>
        <sz val="9"/>
        <color theme="1"/>
        <rFont val="Calibri"/>
        <family val="2"/>
      </rPr>
      <t>(k)</t>
    </r>
  </si>
  <si>
    <r>
      <t xml:space="preserve">Public Safety - Regional and Rural Police Stations (statewide) </t>
    </r>
    <r>
      <rPr>
        <vertAlign val="superscript"/>
        <sz val="9"/>
        <color theme="1"/>
        <rFont val="Calibri"/>
        <family val="2"/>
      </rPr>
      <t>(l)</t>
    </r>
  </si>
  <si>
    <r>
      <t>Remediation of connectivity in emergency services operational communications (statewide)</t>
    </r>
    <r>
      <rPr>
        <vertAlign val="superscript"/>
        <sz val="9"/>
        <color theme="1"/>
        <rFont val="Calibri"/>
        <family val="2"/>
      </rPr>
      <t xml:space="preserve"> (a)</t>
    </r>
  </si>
  <si>
    <r>
      <t xml:space="preserve">State Emergency Communication Centre (metropolitan various) </t>
    </r>
    <r>
      <rPr>
        <vertAlign val="superscript"/>
        <sz val="9"/>
        <color theme="1"/>
        <rFont val="Calibri"/>
        <family val="2"/>
      </rPr>
      <t>(m)</t>
    </r>
  </si>
  <si>
    <r>
      <t xml:space="preserve">Strengthening of youth justice precincts (statewide) </t>
    </r>
    <r>
      <rPr>
        <vertAlign val="superscript"/>
        <sz val="9"/>
        <color theme="1"/>
        <rFont val="Calibri"/>
        <family val="2"/>
      </rPr>
      <t>(n)</t>
    </r>
  </si>
  <si>
    <r>
      <t>Victorian State Emergency Services headquarters and critical assets (statewide)</t>
    </r>
    <r>
      <rPr>
        <vertAlign val="superscript"/>
        <sz val="9"/>
        <color theme="1"/>
        <rFont val="Calibri"/>
        <family val="2"/>
      </rPr>
      <t xml:space="preserve"> (a)</t>
    </r>
  </si>
  <si>
    <r>
      <t>Victorian State Emergency Services Northcote Unit relocation (Heidelberg Heights)</t>
    </r>
    <r>
      <rPr>
        <vertAlign val="superscript"/>
        <sz val="9"/>
        <color theme="1"/>
        <rFont val="Calibri"/>
        <family val="2"/>
      </rPr>
      <t xml:space="preserve"> (a) </t>
    </r>
  </si>
  <si>
    <r>
      <t>Women's prison capacity strategy (statewide)</t>
    </r>
    <r>
      <rPr>
        <vertAlign val="superscript"/>
        <sz val="9"/>
        <rFont val="Calibri"/>
        <family val="2"/>
      </rPr>
      <t xml:space="preserve"> (o)</t>
    </r>
  </si>
  <si>
    <t xml:space="preserve">Youth Justice secure bed expansion (metropolitan various) </t>
  </si>
  <si>
    <t>Total Justice and Regulation projects</t>
  </si>
  <si>
    <t>Other capital expenditure(p)</t>
  </si>
  <si>
    <t>Total 2018-19 Justice and Regulation capital expenditure</t>
  </si>
  <si>
    <t>(a) Cash flow and timing has been revised in line with a revised project schedule.</t>
  </si>
  <si>
    <t>(b) TEI of $65.796 million includes redirection of $3.780 million from the Management of Serious Offenders and $4.123 million from annual provisions.  This initiative includes $25.950 million from Expanding Community Correctional Service to Meet Demand which is being delivered and reported as a single program of work. Cash flow and timing has been revised in line with a revised project schedule.</t>
  </si>
  <si>
    <t>(c) TEI has reduced due to $27.700 million having been redirected to output funding to correctly reflect the expenditure for the BlueConnect project.  A number of components were initially planned to be purchased (capital expenditure) but have been changed to a lease arrangement (output expenditure). Cash flow has been revised in line with project schedule.Cash flow has been revised in line with project schedule.</t>
  </si>
  <si>
    <t>(d) Cash flow has been revised in line with a revised project schedule.</t>
  </si>
  <si>
    <t>(e) This initiative is led by the Department of Health and Human Services and relates to the Department of Justice and Regulation, and Victoria Police components only. Cash flow has been revised in line with a revised project schedule.</t>
  </si>
  <si>
    <r>
      <t xml:space="preserve">(f) TEI has reduced due to $20.240 million redirected to Management of serious sex offenders and $3.780 million redirected to Community Corrections </t>
    </r>
    <r>
      <rPr>
        <sz val="9"/>
        <rFont val="Arial"/>
        <family val="2"/>
      </rPr>
      <t>–</t>
    </r>
    <r>
      <rPr>
        <i/>
        <sz val="9"/>
        <rFont val="Calibri"/>
        <family val="2"/>
      </rPr>
      <t xml:space="preserve"> Contributing to a Safer Community. $1.500 million has been transferred from output funding to asset funding within this initiative. The estimated completion date has been extended to quarter 3, 2018-19.</t>
    </r>
  </si>
  <si>
    <t>(g) TEI has increased by $20.240 million from the Management of serious offenders. Cash flow has been revised in line with a revised project schedule.</t>
  </si>
  <si>
    <t>(h) This initiative is funded though the Transport Accident Commission. TEI has increased due to $0.280 million having been redirected from output grant funding. Estimated completion date has been extended to quarter 3, 2018-19.</t>
  </si>
  <si>
    <t>(i) TEI has reduced due to $10.291 million having been transferred to output funding for this initiative.</t>
  </si>
  <si>
    <t>(j) TEI includes $30.100 million from the Corrections System Expansion, $6.800 million from Corrections Remand upgrade and $0.750 million from Corrections Annual Provisions.</t>
  </si>
  <si>
    <t>(k) TEI has reduced due to $17.710 million having been redirected to output funding for the Intelligence Capability project and $1.900 million having been redirected from output funding for the Mobile Technology Rollout project to correctly reflect the nature of the expenditure.  Cash flow has been revised in line with project schedule.  The estimated completion dates for the major components are: Intelligence Capability (quarter 4, 2018-19), Mobile Technology (quarter 4, 2018-19), Specialist Equipment (quarter 1, 2018-19) and Body Worn Cameras (quarter 4, 2018-19).</t>
  </si>
  <si>
    <t>(l) The estimated completion date has been extended to quarter 2, 2018-19 due to delays at Mallacoota and Colac Police stations.</t>
  </si>
  <si>
    <t>(m) Funding was held in contingency under the ESTA baseline funding project in the 2017-18 Budget and has since been released.</t>
  </si>
  <si>
    <t>(n) TEI has reduced due to $1.900 million of funding lapsing.  The estimated completion date has been extended to quarter 4, 2018-19. Cash flow will be revised on confirmation of project schedule.</t>
  </si>
  <si>
    <t>(o) TEI has increased by $33.800 million from the Corrections System Expansion. Cash flow and timing has been revised in line with a revised project schedule.</t>
  </si>
  <si>
    <t>(p) Other capital expenditure includes onoging replacement of operating equipment, vehicles and facilities. This is offset by funding held in contingency pending confirmation of project schedule.</t>
  </si>
  <si>
    <r>
      <t xml:space="preserve">Conducted energy devices (commonly known as Tasers) (statewide) </t>
    </r>
    <r>
      <rPr>
        <sz val="9"/>
        <color rgb="FF000080"/>
        <rFont val="Calibri"/>
        <family val="2"/>
      </rPr>
      <t xml:space="preserve"> </t>
    </r>
  </si>
  <si>
    <r>
      <t xml:space="preserve">Custody officers to free up 400 police (statewide) </t>
    </r>
    <r>
      <rPr>
        <sz val="9"/>
        <color rgb="FF000080"/>
        <rFont val="Calibri"/>
        <family val="2"/>
      </rPr>
      <t xml:space="preserve"> </t>
    </r>
  </si>
  <si>
    <r>
      <t xml:space="preserve">Increase Prison Capacity (statewide) </t>
    </r>
    <r>
      <rPr>
        <vertAlign val="superscript"/>
        <sz val="9"/>
        <color rgb="FF000080"/>
        <rFont val="Calibri"/>
        <family val="2"/>
      </rPr>
      <t>(a)</t>
    </r>
  </si>
  <si>
    <r>
      <t xml:space="preserve">Mernda Police Station (Mernda) </t>
    </r>
    <r>
      <rPr>
        <sz val="9"/>
        <color rgb="FF000080"/>
        <rFont val="Calibri"/>
        <family val="2"/>
      </rPr>
      <t xml:space="preserve"> </t>
    </r>
  </si>
  <si>
    <r>
      <t>Peninsula Link fixed digital safety cameras - equipment (statewide)</t>
    </r>
    <r>
      <rPr>
        <vertAlign val="superscript"/>
        <sz val="9"/>
        <color theme="1"/>
        <rFont val="Calibri"/>
        <family val="2"/>
      </rPr>
      <t xml:space="preserve"> (b)</t>
    </r>
    <r>
      <rPr>
        <vertAlign val="superscript"/>
        <sz val="9"/>
        <color rgb="FF000080"/>
        <rFont val="Calibri"/>
        <family val="2"/>
      </rPr>
      <t xml:space="preserve"> </t>
    </r>
  </si>
  <si>
    <r>
      <t>Corrections Remand upgrades (statewide)</t>
    </r>
    <r>
      <rPr>
        <vertAlign val="superscript"/>
        <sz val="9"/>
        <color theme="1"/>
        <rFont val="Calibri"/>
        <family val="2"/>
      </rPr>
      <t xml:space="preserve"> (c)</t>
    </r>
    <r>
      <rPr>
        <vertAlign val="superscript"/>
        <sz val="9"/>
        <color rgb="FF000080"/>
        <rFont val="Calibri"/>
        <family val="2"/>
      </rPr>
      <t xml:space="preserve"> </t>
    </r>
  </si>
  <si>
    <r>
      <t>Corrections system expansion (statewide)</t>
    </r>
    <r>
      <rPr>
        <vertAlign val="superscript"/>
        <sz val="9"/>
        <color theme="1"/>
        <rFont val="Calibri"/>
        <family val="2"/>
      </rPr>
      <t xml:space="preserve"> (d)</t>
    </r>
    <r>
      <rPr>
        <vertAlign val="superscript"/>
        <sz val="9"/>
        <color rgb="FF000080"/>
        <rFont val="Calibri"/>
        <family val="2"/>
      </rPr>
      <t xml:space="preserve"> </t>
    </r>
  </si>
  <si>
    <r>
      <t xml:space="preserve">Establishment of a Victorian Fixated Threat Assessment Centre (Melbourne) </t>
    </r>
    <r>
      <rPr>
        <sz val="9"/>
        <color rgb="FF000080"/>
        <rFont val="Calibri"/>
        <family val="2"/>
      </rPr>
      <t xml:space="preserve"> </t>
    </r>
  </si>
  <si>
    <r>
      <t xml:space="preserve">Information Management and Enforcement Services (IMES) Reform Project IT solution (statewide) </t>
    </r>
    <r>
      <rPr>
        <sz val="9"/>
        <color rgb="FF000080"/>
        <rFont val="Calibri"/>
        <family val="2"/>
      </rPr>
      <t xml:space="preserve"> </t>
    </r>
  </si>
  <si>
    <r>
      <t xml:space="preserve">Legal responses for family violence and child protection (statewide) </t>
    </r>
    <r>
      <rPr>
        <sz val="9"/>
        <color rgb="FF000080"/>
        <rFont val="Calibri"/>
        <family val="2"/>
      </rPr>
      <t xml:space="preserve"> </t>
    </r>
  </si>
  <si>
    <r>
      <t xml:space="preserve">Multi-Disciplinary Centres – new centre (Wyndham) </t>
    </r>
    <r>
      <rPr>
        <sz val="9"/>
        <color rgb="FF000080"/>
        <rFont val="Calibri"/>
        <family val="2"/>
      </rPr>
      <t xml:space="preserve"> </t>
    </r>
  </si>
  <si>
    <r>
      <t xml:space="preserve">Strengthening Victoria Police's Counter Terrorism Capacity and Capability (statewide) </t>
    </r>
    <r>
      <rPr>
        <sz val="9"/>
        <color rgb="FF000080"/>
        <rFont val="Calibri"/>
        <family val="2"/>
      </rPr>
      <t xml:space="preserve"> </t>
    </r>
  </si>
  <si>
    <t>(a) TEI has reduced due to $2.500 million having been transferred to output funding for this initiative.</t>
  </si>
  <si>
    <t>(b) The project completion date has been revised to reflect the removal of additional scope.</t>
  </si>
  <si>
    <t>(c) TEI has reduced due to $6.800 million having been redirected to the 'Prison capacity expansion project'.</t>
  </si>
  <si>
    <r>
      <t xml:space="preserve">(d) The project is now complete following the decision to reallocate remaining scope and associated funding to the </t>
    </r>
    <r>
      <rPr>
        <sz val="9"/>
        <rFont val="Calibri"/>
        <family val="2"/>
      </rPr>
      <t>Women's prison capacity strategy</t>
    </r>
    <r>
      <rPr>
        <i/>
        <sz val="9"/>
        <rFont val="Calibri"/>
        <family val="2"/>
      </rPr>
      <t xml:space="preserve"> (TEI of $33.800 million) and the Prison capacity expansion Project (TEI of $30.100 million).</t>
    </r>
  </si>
  <si>
    <t>Department of Premier and Cabinet</t>
  </si>
  <si>
    <t xml:space="preserve">Enhancing public sector capability (Melbourne) </t>
  </si>
  <si>
    <t xml:space="preserve">Security and building upgrades for government buildings (Melbourne) </t>
  </si>
  <si>
    <t>Source: Department of Premier and Cabinet</t>
  </si>
  <si>
    <t>Latrobe Valley GovHub (Morwell)</t>
  </si>
  <si>
    <t xml:space="preserve">Public Record Office Victoria asset maintenance and renewal program (North Melbourne) </t>
  </si>
  <si>
    <r>
      <t xml:space="preserve">Public Record Office Victoria digital archive (North Melbourne) </t>
    </r>
    <r>
      <rPr>
        <vertAlign val="superscript"/>
        <sz val="9"/>
        <color theme="1"/>
        <rFont val="Calibri"/>
        <family val="2"/>
      </rPr>
      <t>(a)</t>
    </r>
  </si>
  <si>
    <t>Security upgrade – government buildings (Melbourne)</t>
  </si>
  <si>
    <t>qtr 4  2019-20</t>
  </si>
  <si>
    <r>
      <t xml:space="preserve">Total existing projects </t>
    </r>
    <r>
      <rPr>
        <vertAlign val="superscript"/>
        <sz val="8"/>
        <color theme="1"/>
        <rFont val="Calibri"/>
        <family val="2"/>
      </rPr>
      <t>(b)</t>
    </r>
  </si>
  <si>
    <t>Total Premier and Cabinet projects</t>
  </si>
  <si>
    <t>Total 2018-19 Premier and Cabinet capital expenditure</t>
  </si>
  <si>
    <t>(a) The estimated completion date has been extended to quarter 4, 2018-19.</t>
  </si>
  <si>
    <t>(b) Pride Centre (Melbourne) no longer appears as a capital project as funding was transferred to output which was subsequently provided as a grant to the Victorian Pride Centre Limited to deliver the project.</t>
  </si>
  <si>
    <t>Department of Treasury and Finance</t>
  </si>
  <si>
    <t>Procurement reform (statewide)</t>
  </si>
  <si>
    <t>Finance</t>
  </si>
  <si>
    <t>Source: Department of Treasury and Finance</t>
  </si>
  <si>
    <r>
      <t>Existing projects</t>
    </r>
    <r>
      <rPr>
        <b/>
        <sz val="10"/>
        <color rgb="FF000080"/>
        <rFont val="Calibri"/>
        <family val="2"/>
      </rPr>
      <t xml:space="preserve"> </t>
    </r>
  </si>
  <si>
    <r>
      <t>Better revenue management system (Melbourne)</t>
    </r>
    <r>
      <rPr>
        <vertAlign val="superscript"/>
        <sz val="9"/>
        <color theme="1"/>
        <rFont val="Calibri"/>
        <family val="2"/>
      </rPr>
      <t xml:space="preserve"> (a)</t>
    </r>
  </si>
  <si>
    <r>
      <t xml:space="preserve">Greener Government Buildings (statewide) </t>
    </r>
    <r>
      <rPr>
        <vertAlign val="superscript"/>
        <sz val="9"/>
        <color theme="1"/>
        <rFont val="Calibri"/>
        <family val="2"/>
      </rPr>
      <t>(b)</t>
    </r>
  </si>
  <si>
    <r>
      <t xml:space="preserve">State Revenue Office Land Tax Compliance Program (Melbourne) </t>
    </r>
    <r>
      <rPr>
        <vertAlign val="superscript"/>
        <sz val="9"/>
        <color theme="1"/>
        <rFont val="Calibri"/>
        <family val="2"/>
      </rPr>
      <t>(a)</t>
    </r>
  </si>
  <si>
    <t>qtr 4 
2019-20</t>
  </si>
  <si>
    <t>Total Treasury and Finance projects</t>
  </si>
  <si>
    <t>Total 2018-19 Treasury and Finance capital expenditure</t>
  </si>
  <si>
    <t>(a) The estimated completion date has been extended to quarter 4, 2019-20. Cash flow has been revised in line with the revised project schedule.</t>
  </si>
  <si>
    <t>(b) Due to variations in project scope, funding of $10.000 million from 2017-18 has been rephased to 2018-19.</t>
  </si>
  <si>
    <t>Country Fire Authority</t>
  </si>
  <si>
    <t xml:space="preserve">Base capital fleet upgrade (non fire trucks) 2018-19 (statewide) </t>
  </si>
  <si>
    <t xml:space="preserve">Base capital fleet upgrade 2018-19 (statewide) </t>
  </si>
  <si>
    <t xml:space="preserve">Base capital land and buildings upgrade 2018-19 (statewide) </t>
  </si>
  <si>
    <t xml:space="preserve">Base plant and equipment upgrade 2018-19 (statewide) </t>
  </si>
  <si>
    <r>
      <t>Emergency services high-priority infrastructure program (statewide)</t>
    </r>
    <r>
      <rPr>
        <sz val="7"/>
        <rFont val="Calibri"/>
        <family val="2"/>
        <scheme val="minor"/>
      </rPr>
      <t xml:space="preserve"> (a)</t>
    </r>
  </si>
  <si>
    <r>
      <t xml:space="preserve">New Craigieburn fire station (Craigieburn) </t>
    </r>
    <r>
      <rPr>
        <sz val="7"/>
        <rFont val="Calibri"/>
        <family val="2"/>
        <scheme val="minor"/>
      </rPr>
      <t>(a)</t>
    </r>
  </si>
  <si>
    <t xml:space="preserve">Specialist Appliances (statewide) </t>
  </si>
  <si>
    <r>
      <t>Truganina fire station (Truganina)</t>
    </r>
    <r>
      <rPr>
        <sz val="7"/>
        <rFont val="Calibri"/>
        <family val="2"/>
      </rPr>
      <t xml:space="preserve"> (b)</t>
    </r>
  </si>
  <si>
    <t>Volunteer Support - Critical Infrastructure and Fleet (statewide)</t>
  </si>
  <si>
    <r>
      <t>Wyndham Vale fire station (Wyndham Vale)</t>
    </r>
    <r>
      <rPr>
        <sz val="7"/>
        <rFont val="Calibri"/>
        <family val="2"/>
      </rPr>
      <t xml:space="preserve"> (b)</t>
    </r>
  </si>
  <si>
    <t>Source: Country Fire Authority</t>
  </si>
  <si>
    <t>(a) Some additional funding has been provided to these projects from previous allocations.</t>
  </si>
  <si>
    <t>(b) Funded through the Growth Areas Infrastructure Contribution.</t>
  </si>
  <si>
    <r>
      <rPr>
        <sz val="9"/>
        <color theme="1"/>
        <rFont val="Calibri"/>
        <family val="2"/>
      </rPr>
      <t xml:space="preserve">Base capital fleet upgrade 2016-17  (statewide) </t>
    </r>
    <r>
      <rPr>
        <sz val="6"/>
        <color theme="1"/>
        <rFont val="Calibri"/>
        <family val="2"/>
      </rPr>
      <t>(a)</t>
    </r>
  </si>
  <si>
    <r>
      <rPr>
        <sz val="9"/>
        <color theme="1"/>
        <rFont val="Calibri"/>
        <family val="2"/>
      </rPr>
      <t xml:space="preserve">Base capital fleet upgrade 2017-18  (statewide) </t>
    </r>
    <r>
      <rPr>
        <sz val="6"/>
        <color theme="1"/>
        <rFont val="Calibri"/>
        <family val="2"/>
      </rPr>
      <t>(a)</t>
    </r>
  </si>
  <si>
    <r>
      <rPr>
        <sz val="9"/>
        <color theme="1"/>
        <rFont val="Calibri"/>
        <family val="2"/>
      </rPr>
      <t xml:space="preserve">Base capital land and buildings upgrade 2017-18  (statewide) </t>
    </r>
    <r>
      <rPr>
        <sz val="6"/>
        <color theme="1"/>
        <rFont val="Calibri"/>
        <family val="2"/>
      </rPr>
      <t>(b)</t>
    </r>
  </si>
  <si>
    <r>
      <rPr>
        <sz val="9"/>
        <color theme="1"/>
        <rFont val="Calibri"/>
        <family val="2"/>
      </rPr>
      <t xml:space="preserve">CFA Fiskville Transition Program - new training capability (statewide) </t>
    </r>
    <r>
      <rPr>
        <sz val="6"/>
        <color theme="1"/>
        <rFont val="Calibri"/>
        <family val="2"/>
      </rPr>
      <t>(b)</t>
    </r>
  </si>
  <si>
    <r>
      <rPr>
        <sz val="9"/>
        <color theme="1"/>
        <rFont val="Calibri"/>
        <family val="2"/>
      </rPr>
      <t xml:space="preserve">Compressed air foam systems  (statewide) </t>
    </r>
    <r>
      <rPr>
        <sz val="6"/>
        <color theme="1"/>
        <rFont val="Calibri"/>
        <family val="2"/>
      </rPr>
      <t>(a)</t>
    </r>
  </si>
  <si>
    <r>
      <rPr>
        <sz val="9"/>
        <color theme="1"/>
        <rFont val="Calibri"/>
        <family val="2"/>
      </rPr>
      <t xml:space="preserve">Country Fire Authority stations program  (statewide) </t>
    </r>
    <r>
      <rPr>
        <sz val="6"/>
        <color theme="1"/>
        <rFont val="Calibri"/>
        <family val="2"/>
      </rPr>
      <t>(c)</t>
    </r>
  </si>
  <si>
    <r>
      <rPr>
        <sz val="9"/>
        <color theme="1"/>
        <rFont val="Calibri"/>
        <family val="2"/>
      </rPr>
      <t xml:space="preserve">Enhancing the CFA’s capability (statewide) </t>
    </r>
    <r>
      <rPr>
        <sz val="6"/>
        <color theme="1"/>
        <rFont val="Calibri"/>
        <family val="2"/>
      </rPr>
      <t>(a)</t>
    </r>
  </si>
  <si>
    <r>
      <rPr>
        <sz val="9"/>
        <color theme="1"/>
        <rFont val="Calibri"/>
        <family val="2"/>
      </rPr>
      <t xml:space="preserve">Fiskville and regional Victorian emergency management training centres remediation  (statewide) </t>
    </r>
    <r>
      <rPr>
        <sz val="6"/>
        <color theme="1"/>
        <rFont val="Calibri"/>
        <family val="2"/>
      </rPr>
      <t>(c)</t>
    </r>
  </si>
  <si>
    <r>
      <rPr>
        <sz val="9"/>
        <color theme="1"/>
        <rFont val="Calibri"/>
        <family val="2"/>
      </rPr>
      <t xml:space="preserve">Morwell emergency services hub (2015-16 existing)  (Morwell) </t>
    </r>
    <r>
      <rPr>
        <sz val="6"/>
        <color theme="1"/>
        <rFont val="Calibri"/>
        <family val="2"/>
      </rPr>
      <t>(c)</t>
    </r>
  </si>
  <si>
    <r>
      <rPr>
        <sz val="9"/>
        <color theme="1"/>
        <rFont val="Calibri"/>
        <family val="2"/>
      </rPr>
      <t xml:space="preserve">Regional support to volunteerism sustainability  (statewide) </t>
    </r>
    <r>
      <rPr>
        <sz val="6"/>
        <color theme="1"/>
        <rFont val="Calibri"/>
        <family val="2"/>
      </rPr>
      <t>(a)</t>
    </r>
  </si>
  <si>
    <r>
      <rPr>
        <sz val="9"/>
        <color theme="1"/>
        <rFont val="Calibri"/>
        <family val="2"/>
      </rPr>
      <t xml:space="preserve">Replacement of respiratory protection equipment  (statewide) </t>
    </r>
    <r>
      <rPr>
        <sz val="6"/>
        <color theme="1"/>
        <rFont val="Calibri"/>
        <family val="2"/>
      </rPr>
      <t>(c)</t>
    </r>
  </si>
  <si>
    <t>Total Country Fire Authority projects</t>
  </si>
  <si>
    <t>(a) Cash flow and timing have been revised in line with a revised project schedule.</t>
  </si>
  <si>
    <t>(b) TEI has increased due to a change in project scope. Cash flow and timing have been revised in line with a revised project schedule.</t>
  </si>
  <si>
    <t>(c) Cash flow has been revised in line with a revised project schedule.</t>
  </si>
  <si>
    <r>
      <rPr>
        <sz val="9"/>
        <color theme="1"/>
        <rFont val="Calibri"/>
        <family val="2"/>
      </rPr>
      <t xml:space="preserve">Country Fire Authority station upgrades and operational resourcing  (statewide) </t>
    </r>
    <r>
      <rPr>
        <sz val="6"/>
        <color theme="1"/>
        <rFont val="Calibri"/>
        <family val="2"/>
      </rPr>
      <t>(a)</t>
    </r>
    <r>
      <rPr>
        <sz val="11"/>
        <color rgb="FF000080"/>
        <rFont val="Calibri"/>
        <family val="2"/>
      </rPr>
      <t xml:space="preserve"> </t>
    </r>
  </si>
  <si>
    <r>
      <rPr>
        <sz val="9"/>
        <color theme="1"/>
        <rFont val="Calibri"/>
        <family val="2"/>
      </rPr>
      <t xml:space="preserve">Fiskville redevelopment program  (Fiskville) </t>
    </r>
    <r>
      <rPr>
        <sz val="6"/>
        <color theme="1"/>
        <rFont val="Calibri"/>
        <family val="2"/>
      </rPr>
      <t>(b)</t>
    </r>
    <r>
      <rPr>
        <sz val="11"/>
        <color rgb="FF000080"/>
        <rFont val="Calibri"/>
        <family val="2"/>
      </rPr>
      <t xml:space="preserve"> </t>
    </r>
  </si>
  <si>
    <r>
      <rPr>
        <sz val="9"/>
        <color theme="1"/>
        <rFont val="Calibri"/>
        <family val="2"/>
      </rPr>
      <t xml:space="preserve">Southern metro region and Seymour projects  (Dandenong and Seymour) </t>
    </r>
    <r>
      <rPr>
        <sz val="11"/>
        <color rgb="FF000080"/>
        <rFont val="Calibri"/>
        <family val="2"/>
      </rPr>
      <t xml:space="preserve"> </t>
    </r>
  </si>
  <si>
    <r>
      <rPr>
        <sz val="9"/>
        <color theme="1"/>
        <rFont val="Calibri"/>
        <family val="2"/>
      </rPr>
      <t xml:space="preserve">Additional support for volunteers (statewide) </t>
    </r>
    <r>
      <rPr>
        <sz val="11"/>
        <color rgb="FF000080"/>
        <rFont val="Calibri"/>
        <family val="2"/>
      </rPr>
      <t xml:space="preserve"> </t>
    </r>
  </si>
  <si>
    <r>
      <rPr>
        <sz val="9"/>
        <color theme="1"/>
        <rFont val="Calibri"/>
        <family val="2"/>
      </rPr>
      <t xml:space="preserve">Base capital fleet update (non-fire trucks) 2017-18  (statewide) </t>
    </r>
    <r>
      <rPr>
        <sz val="11"/>
        <color rgb="FF000080"/>
        <rFont val="Calibri"/>
        <family val="2"/>
      </rPr>
      <t xml:space="preserve"> </t>
    </r>
  </si>
  <si>
    <r>
      <rPr>
        <sz val="9"/>
        <color theme="1"/>
        <rFont val="Calibri"/>
        <family val="2"/>
      </rPr>
      <t xml:space="preserve">Base capital land and buildings upgrade 2016 -17  (statewide) </t>
    </r>
    <r>
      <rPr>
        <sz val="11"/>
        <color rgb="FF000080"/>
        <rFont val="Calibri"/>
        <family val="2"/>
      </rPr>
      <t xml:space="preserve"> </t>
    </r>
  </si>
  <si>
    <r>
      <rPr>
        <sz val="9"/>
        <color theme="1"/>
        <rFont val="Calibri"/>
        <family val="2"/>
      </rPr>
      <t xml:space="preserve">Base plant and equipment upgrade 2017-18  (statewide) </t>
    </r>
    <r>
      <rPr>
        <sz val="11"/>
        <color rgb="FF000080"/>
        <rFont val="Calibri"/>
        <family val="2"/>
      </rPr>
      <t xml:space="preserve"> </t>
    </r>
  </si>
  <si>
    <r>
      <rPr>
        <sz val="9"/>
        <color theme="1"/>
        <rFont val="Calibri"/>
        <family val="2"/>
      </rPr>
      <t xml:space="preserve">Capital fleet update (non-fire trucks) 2016-17  (statewide) </t>
    </r>
    <r>
      <rPr>
        <sz val="11"/>
        <color rgb="FF000080"/>
        <rFont val="Calibri"/>
        <family val="2"/>
      </rPr>
      <t xml:space="preserve"> </t>
    </r>
  </si>
  <si>
    <r>
      <t>Clyde North fire station (Clyde North)</t>
    </r>
    <r>
      <rPr>
        <sz val="7"/>
        <rFont val="Calibri"/>
        <family val="2"/>
      </rPr>
      <t xml:space="preserve"> (c)</t>
    </r>
  </si>
  <si>
    <r>
      <rPr>
        <sz val="9"/>
        <color theme="1"/>
        <rFont val="Calibri"/>
        <family val="2"/>
      </rPr>
      <t xml:space="preserve">District 27  (Latrobe Valley) </t>
    </r>
    <r>
      <rPr>
        <sz val="11"/>
        <color rgb="FF000080"/>
        <rFont val="Calibri"/>
        <family val="2"/>
      </rPr>
      <t xml:space="preserve"> </t>
    </r>
  </si>
  <si>
    <r>
      <rPr>
        <sz val="9"/>
        <color theme="1"/>
        <rFont val="Calibri"/>
        <family val="2"/>
      </rPr>
      <t xml:space="preserve">Firefighter Training  (Hazelwood) </t>
    </r>
    <r>
      <rPr>
        <sz val="6"/>
        <color theme="1"/>
        <rFont val="Calibri"/>
        <family val="2"/>
      </rPr>
      <t>(d)</t>
    </r>
    <r>
      <rPr>
        <sz val="11"/>
        <color rgb="FF000080"/>
        <rFont val="Calibri"/>
        <family val="2"/>
      </rPr>
      <t xml:space="preserve"> </t>
    </r>
  </si>
  <si>
    <r>
      <rPr>
        <sz val="9"/>
        <color theme="1"/>
        <rFont val="Calibri"/>
        <family val="2"/>
      </rPr>
      <t xml:space="preserve">Morwell emergency services hub (new project for 2015-16)  (Morwell) </t>
    </r>
    <r>
      <rPr>
        <sz val="11"/>
        <color rgb="FF000080"/>
        <rFont val="Calibri"/>
        <family val="2"/>
      </rPr>
      <t xml:space="preserve"> </t>
    </r>
  </si>
  <si>
    <t>(a) TEI has decreased by $5.283 million due to change in project scope.</t>
  </si>
  <si>
    <t>(b) TEI has decreased by $0.906 million due to change in project scope.</t>
  </si>
  <si>
    <t>(c) Funded through the Growth Areas Infrastructure Contribution.</t>
  </si>
  <si>
    <t>(d) TEI has decreased by $0.527 million in line with project completion.</t>
  </si>
  <si>
    <t>Court Services Victoria</t>
  </si>
  <si>
    <r>
      <t>Bendigo and Werribee Law Courts redevelopment (Bendigo and Werribee)</t>
    </r>
    <r>
      <rPr>
        <vertAlign val="superscript"/>
        <sz val="9"/>
        <rFont val="Calibri"/>
        <family val="2"/>
      </rPr>
      <t xml:space="preserve"> </t>
    </r>
  </si>
  <si>
    <r>
      <t xml:space="preserve">Echuca Court safety and security (Echuca) </t>
    </r>
    <r>
      <rPr>
        <vertAlign val="superscript"/>
        <sz val="9"/>
        <rFont val="Calibri"/>
        <family val="2"/>
      </rPr>
      <t>(a)</t>
    </r>
  </si>
  <si>
    <t>Source: Court Services Victoria</t>
  </si>
  <si>
    <t xml:space="preserve">(a) TEI includes reprioritisation of $1.000 million from the 2016-17 Budget relating to the Court safety and security initiative. </t>
  </si>
  <si>
    <t xml:space="preserve">Access to Justice – VCAT (Melbourne)  </t>
  </si>
  <si>
    <r>
      <t>Court Integrated Service Program (CISP) and CISP Remand Outreach Pilot (statewide)</t>
    </r>
    <r>
      <rPr>
        <sz val="7"/>
        <rFont val="Calibri"/>
        <family val="2"/>
      </rPr>
      <t xml:space="preserve"> (a)</t>
    </r>
  </si>
  <si>
    <r>
      <t>Court safety and security (statewide)</t>
    </r>
    <r>
      <rPr>
        <sz val="7"/>
        <rFont val="Calibri"/>
        <family val="2"/>
      </rPr>
      <t xml:space="preserve"> (b)</t>
    </r>
  </si>
  <si>
    <r>
      <rPr>
        <sz val="9"/>
        <rFont val="Calibri"/>
        <family val="2"/>
      </rPr>
      <t>Courts case management system (statewide)</t>
    </r>
    <r>
      <rPr>
        <sz val="7"/>
        <rFont val="Calibri"/>
        <family val="2"/>
      </rPr>
      <t xml:space="preserve"> (c)</t>
    </r>
  </si>
  <si>
    <t xml:space="preserve">Forensic mental health implementation plan – Priority services reform (regional various) </t>
  </si>
  <si>
    <t>Implementation of Youth Justice Reform (metropolitan various)</t>
  </si>
  <si>
    <t xml:space="preserve">Safe and sustainable Victorian courts (statewide) </t>
  </si>
  <si>
    <t xml:space="preserve">Shepparton Law Courts (Shepparton) </t>
  </si>
  <si>
    <t xml:space="preserve">Specialist family violence integrated court response (statewide) </t>
  </si>
  <si>
    <r>
      <t xml:space="preserve">Supreme Court of Victoria – IT upgrade (Melbourne) </t>
    </r>
    <r>
      <rPr>
        <sz val="7"/>
        <rFont val="Calibri"/>
        <family val="2"/>
        <scheme val="minor"/>
      </rPr>
      <t>(d)</t>
    </r>
  </si>
  <si>
    <t>Total Court Services Victoria projects</t>
  </si>
  <si>
    <t>Total 2018-19 Court Services Victoria capital expenditure</t>
  </si>
  <si>
    <t>(a) Estimated completion date revised due to changes in project scope related to relocation.</t>
  </si>
  <si>
    <r>
      <t xml:space="preserve">(b) TEI has reduced by $1.000 million </t>
    </r>
    <r>
      <rPr>
        <i/>
        <sz val="9"/>
        <rFont val="Calibri"/>
        <family val="2"/>
      </rPr>
      <t>to reflect a transfer funding to the Echuca Court safety and security initiative. The project completion date has been revised in line with an updated project schedule.</t>
    </r>
  </si>
  <si>
    <t>(c) The remaining funds will be held in central contingency with the reallocation subject to approval by government.</t>
  </si>
  <si>
    <t>(d) The project completion date has been revised to reflect the implementation of court technology to ensure minimal disruption to court room availability and the delivery of services.</t>
  </si>
  <si>
    <t>Ice Action Plan – Expansion of the Drug Court of Victoria (Melbourne) (a)</t>
  </si>
  <si>
    <r>
      <t xml:space="preserve">Video Conferencing (statewide) </t>
    </r>
    <r>
      <rPr>
        <vertAlign val="superscript"/>
        <sz val="9"/>
        <rFont val="Calibri"/>
        <family val="2"/>
      </rPr>
      <t>(b)</t>
    </r>
  </si>
  <si>
    <t>(a) Project was included in last year’s completed project list. Estimated completion date has been revised.</t>
  </si>
  <si>
    <t>(b) Project was included in last year’s completed project list but the estimated completion date has been revised to mid-2018 due to practical completion at the remaining sites being delayed whilst preceding works were completed.</t>
  </si>
  <si>
    <t>Metropolitan Fire and Emergency Services Board</t>
  </si>
  <si>
    <t xml:space="preserve">Appliance Health and Safety Program (metropolitan various) </t>
  </si>
  <si>
    <t xml:space="preserve">Brooklyn Fire Station – construction (Brooklyn) </t>
  </si>
  <si>
    <t xml:space="preserve">Computer equipment and software upgrade/replacement 2018-19 (metropolitan various) </t>
  </si>
  <si>
    <t xml:space="preserve">Enhanced Gas Detection (metropolitan various) </t>
  </si>
  <si>
    <t xml:space="preserve">HazMat Asset Replacement (metropolitan various) </t>
  </si>
  <si>
    <t xml:space="preserve">Hose Deployment Bag (metropolitan various) </t>
  </si>
  <si>
    <t xml:space="preserve">Marine upgrade/replacement (metropolitan various) </t>
  </si>
  <si>
    <t xml:space="preserve">Mobile Command and Control Infrastructure (MCCI) (metropolitan various) </t>
  </si>
  <si>
    <t xml:space="preserve">SAP Stability and Security – Stage 2 (metropolitan various) </t>
  </si>
  <si>
    <t xml:space="preserve">Station alteration and major maintenance 2018-19 (metropolitan various) </t>
  </si>
  <si>
    <t xml:space="preserve">Vehicles – Firefighting appliance replacement 2018-19 (metropolitan various) </t>
  </si>
  <si>
    <t xml:space="preserve">Vehicles – Passenger car and light commercial upgrade/replacement 2018-19 (metropolitan various) </t>
  </si>
  <si>
    <t xml:space="preserve">All remaining projects with a TEI less than $250,000 </t>
  </si>
  <si>
    <t>Source: Metropolitan Fire and Emergency Services Board</t>
  </si>
  <si>
    <r>
      <t>Box Hill Fire Station – construction (Box Hill)</t>
    </r>
    <r>
      <rPr>
        <vertAlign val="superscript"/>
        <sz val="9"/>
        <color theme="1"/>
        <rFont val="Calibri"/>
        <family val="2"/>
      </rPr>
      <t xml:space="preserve"> (a)</t>
    </r>
  </si>
  <si>
    <r>
      <t>Computer equipment and software upgrade/replacement 2016-17 (metropolitan various)</t>
    </r>
    <r>
      <rPr>
        <vertAlign val="superscript"/>
        <sz val="9"/>
        <color theme="1"/>
        <rFont val="Calibri"/>
        <family val="2"/>
      </rPr>
      <t xml:space="preserve"> (b)</t>
    </r>
  </si>
  <si>
    <r>
      <t>Computer equipment and software upgrade/replacement 2017-18 (metropolitan various)</t>
    </r>
    <r>
      <rPr>
        <vertAlign val="superscript"/>
        <sz val="9"/>
        <color theme="1"/>
        <rFont val="Calibri"/>
        <family val="2"/>
      </rPr>
      <t xml:space="preserve"> (c)</t>
    </r>
  </si>
  <si>
    <r>
      <t xml:space="preserve">Derrimut Fire Station – construction (Derrimut) </t>
    </r>
    <r>
      <rPr>
        <vertAlign val="superscript"/>
        <sz val="9"/>
        <color theme="1"/>
        <rFont val="Calibri"/>
        <family val="2"/>
      </rPr>
      <t>(d)</t>
    </r>
  </si>
  <si>
    <r>
      <t>Enhanced Forced Entry Tool (metropolitan various)</t>
    </r>
    <r>
      <rPr>
        <vertAlign val="superscript"/>
        <sz val="9"/>
        <color theme="1"/>
        <rFont val="Calibri"/>
        <family val="2"/>
      </rPr>
      <t xml:space="preserve"> (e)</t>
    </r>
  </si>
  <si>
    <r>
      <t>Replacement of respiratory protection equipment (statewide)</t>
    </r>
    <r>
      <rPr>
        <vertAlign val="superscript"/>
        <sz val="9"/>
        <color theme="1"/>
        <rFont val="Calibri"/>
        <family val="2"/>
      </rPr>
      <t xml:space="preserve"> (f)</t>
    </r>
  </si>
  <si>
    <r>
      <t>Vehicles – Firefighting appliance replacement (metropolitan various)</t>
    </r>
    <r>
      <rPr>
        <vertAlign val="superscript"/>
        <sz val="9"/>
        <color theme="1"/>
        <rFont val="Calibri"/>
        <family val="2"/>
      </rPr>
      <t xml:space="preserve"> (e)</t>
    </r>
  </si>
  <si>
    <r>
      <t>Vehicles – Firefighting heavy appliance replacement (metropolitan various)</t>
    </r>
    <r>
      <rPr>
        <vertAlign val="superscript"/>
        <sz val="9"/>
        <color theme="1"/>
        <rFont val="Calibri"/>
        <family val="2"/>
      </rPr>
      <t xml:space="preserve"> (g)</t>
    </r>
  </si>
  <si>
    <r>
      <t>Vehicles – Firefighting appliance upgrade 2017-18 (metropolitan various)</t>
    </r>
    <r>
      <rPr>
        <vertAlign val="superscript"/>
        <sz val="9"/>
        <color theme="1"/>
        <rFont val="Calibri"/>
        <family val="2"/>
      </rPr>
      <t xml:space="preserve"> (h)</t>
    </r>
  </si>
  <si>
    <t>Total Metropolitan Fire and Emergency Services Board projects</t>
  </si>
  <si>
    <t>(a) Cash flow has been revised in line with a revised project schedule.</t>
  </si>
  <si>
    <t>(b) TEI has increased due to a change in the project scope. Cash flow has been revised in line with a revised project schedule.</t>
  </si>
  <si>
    <t>(c) TEI has decreased  by $2.580 million to reflect reduced scope. Cash flow and timing has been revised in line with a revised project schedule.</t>
  </si>
  <si>
    <t>(d) TEI has increased due to a change in the project scope. Cash flow has been revised in line with a revised project schedule.</t>
  </si>
  <si>
    <t>(e) Cash flow and timing has been revised in line with a revised project schedule.</t>
  </si>
  <si>
    <t>(f) TEI has increased due to the cost of breathing apparatus kits. Cash flow and timing has been revised in line with a revised project schedule.</t>
  </si>
  <si>
    <t>(g) Project name changed from Vehicles – Firefighting appliance replacement (metropolitan various) published in 2017-18 budget papers.</t>
  </si>
  <si>
    <t>(h) TEI has decreased by $0.020 million. Cash flow and timing has been revised in line with a revised project schedule.</t>
  </si>
  <si>
    <r>
      <t>ERP implementation project (metropolitan various)</t>
    </r>
    <r>
      <rPr>
        <vertAlign val="superscript"/>
        <sz val="9"/>
        <color theme="1"/>
        <rFont val="Calibri"/>
        <family val="2"/>
      </rPr>
      <t xml:space="preserve"> (a)</t>
    </r>
    <r>
      <rPr>
        <sz val="9"/>
        <color rgb="FF000080"/>
        <rFont val="Calibri"/>
        <family val="2"/>
      </rPr>
      <t xml:space="preserve"> </t>
    </r>
  </si>
  <si>
    <r>
      <t xml:space="preserve">Laverton Fire Station – construction (Laverton) </t>
    </r>
    <r>
      <rPr>
        <vertAlign val="superscript"/>
        <sz val="9"/>
        <color theme="1"/>
        <rFont val="Calibri"/>
        <family val="2"/>
      </rPr>
      <t xml:space="preserve">(b) </t>
    </r>
  </si>
  <si>
    <r>
      <t xml:space="preserve">Yarraville Fire Station – land purchase (Brooklyn) </t>
    </r>
    <r>
      <rPr>
        <vertAlign val="superscript"/>
        <sz val="9"/>
        <color theme="1"/>
        <rFont val="Calibri"/>
        <family val="2"/>
      </rPr>
      <t xml:space="preserve">(c) </t>
    </r>
  </si>
  <si>
    <t xml:space="preserve"> Estimated to be completed after publication date and before 
30 June 2018</t>
  </si>
  <si>
    <r>
      <t xml:space="preserve">All remaining projects with a TEI less than $250 000 (metropolitan various) </t>
    </r>
    <r>
      <rPr>
        <vertAlign val="superscript"/>
        <sz val="9"/>
        <color theme="1"/>
        <rFont val="Calibri"/>
        <family val="2"/>
      </rPr>
      <t>(d)</t>
    </r>
    <r>
      <rPr>
        <vertAlign val="superscript"/>
        <sz val="9"/>
        <color rgb="FF000080"/>
        <rFont val="Calibri"/>
        <family val="2"/>
      </rPr>
      <t xml:space="preserve"> </t>
    </r>
  </si>
  <si>
    <r>
      <t xml:space="preserve">Glen Iris Fire Station – construction rebuild (Glen Iris) </t>
    </r>
    <r>
      <rPr>
        <vertAlign val="superscript"/>
        <sz val="9"/>
        <color theme="1"/>
        <rFont val="Calibri"/>
        <family val="2"/>
      </rPr>
      <t xml:space="preserve">(d) </t>
    </r>
  </si>
  <si>
    <r>
      <t>Station alteration and major maintenance 2016-17 (metropolitan various)</t>
    </r>
    <r>
      <rPr>
        <vertAlign val="superscript"/>
        <sz val="9"/>
        <color theme="1"/>
        <rFont val="Calibri"/>
        <family val="2"/>
      </rPr>
      <t xml:space="preserve"> (e)</t>
    </r>
    <r>
      <rPr>
        <vertAlign val="superscript"/>
        <sz val="9"/>
        <color rgb="FF000080"/>
        <rFont val="Calibri"/>
        <family val="2"/>
      </rPr>
      <t xml:space="preserve"> </t>
    </r>
  </si>
  <si>
    <r>
      <t>Station alteration and major maintenance 2017-18 (metropolitan various)</t>
    </r>
    <r>
      <rPr>
        <vertAlign val="superscript"/>
        <sz val="9"/>
        <color theme="1"/>
        <rFont val="Calibri"/>
        <family val="2"/>
      </rPr>
      <t xml:space="preserve"> (f)</t>
    </r>
    <r>
      <rPr>
        <vertAlign val="superscript"/>
        <sz val="9"/>
        <color rgb="FF000080"/>
        <rFont val="Calibri"/>
        <family val="2"/>
      </rPr>
      <t xml:space="preserve"> </t>
    </r>
  </si>
  <si>
    <r>
      <t xml:space="preserve">Urban search and rescue equipment replacement (metropolitan various) </t>
    </r>
    <r>
      <rPr>
        <sz val="9"/>
        <color rgb="FF000080"/>
        <rFont val="Calibri"/>
        <family val="2"/>
      </rPr>
      <t xml:space="preserve"> </t>
    </r>
  </si>
  <si>
    <r>
      <t xml:space="preserve">Vehicles – Passenger car and light commercial upgrade/replacement 2017-18 (metropolitan various) </t>
    </r>
    <r>
      <rPr>
        <sz val="9"/>
        <color rgb="FF000080"/>
        <rFont val="Calibri"/>
        <family val="2"/>
      </rPr>
      <t xml:space="preserve"> </t>
    </r>
  </si>
  <si>
    <t>(a) This project has been replaced by 'SAP stability and security – Stage 2' (metropolitan various).</t>
  </si>
  <si>
    <t>(b) TEI has reduced by $0.264 million due to change in the project scope. Cash flow has been revised in line with a revised project scope.</t>
  </si>
  <si>
    <t>(c) TEI has increased due to the cost of land. The completion date has been revised in line with project completion.</t>
  </si>
  <si>
    <t>(d) TEI has increased due to change in project scope.</t>
  </si>
  <si>
    <t>(e) TEI has decreased $0.574 million due to change in project scope. The estimated completion date has been extended to quarter 4, 2017-18.</t>
  </si>
  <si>
    <t>(f) TEI has decreased by $1.688 million due to change in project scope.</t>
  </si>
  <si>
    <t>Parliament</t>
  </si>
  <si>
    <t xml:space="preserve">Remediation – Office Accommodation in the Parliamentary Precinct (East Melbourne)  </t>
  </si>
  <si>
    <t>Source: Parliament</t>
  </si>
  <si>
    <t xml:space="preserve">Victorian Rail Track </t>
  </si>
  <si>
    <t>Additional X’Trapolis Metropolitan Trains (metropolitan various)</t>
  </si>
  <si>
    <t>Cranbourne Pakenham and Sunbury Line upgrades (metropolitan various)</t>
  </si>
  <si>
    <t>Enhancing public transport safety and security (statewide)</t>
  </si>
  <si>
    <t>Shepparton line upgrade - Stage 2 (Shepparton)</t>
  </si>
  <si>
    <t>Public Transport accessibility improvements (metropolitan various)</t>
  </si>
  <si>
    <r>
      <t xml:space="preserve">Rail Infrastructure Upgrades from Maryborough and Ararat to Ballarat (statewide) </t>
    </r>
    <r>
      <rPr>
        <sz val="6"/>
        <rFont val="Calibri"/>
        <family val="2"/>
      </rPr>
      <t>(a) (b)</t>
    </r>
  </si>
  <si>
    <t>Regional rail infrastructure and new regional trains (regional various)</t>
  </si>
  <si>
    <t>Regional rail sustainability (statewide)</t>
  </si>
  <si>
    <t>South Yarra Station upgrade (South Yarra)</t>
  </si>
  <si>
    <t>Train station car parking (statewide)</t>
  </si>
  <si>
    <t>Source: Victorian Rail Track (VicTrack)</t>
  </si>
  <si>
    <t>(a) TEI includes $35.000 million of Commonwealth funding, and $10.000 million redirected from savings from other projects.</t>
  </si>
  <si>
    <t>(b) This project forms part of the Regional Rail Revival program.</t>
  </si>
  <si>
    <t>Existing projects</t>
  </si>
  <si>
    <r>
      <t xml:space="preserve">Additional station car parks and upgrades (metropolitan various) </t>
    </r>
    <r>
      <rPr>
        <vertAlign val="superscript"/>
        <sz val="9"/>
        <rFont val="Calibri"/>
        <family val="2"/>
      </rPr>
      <t>(a) (b)</t>
    </r>
  </si>
  <si>
    <r>
      <t>Additional X'Trapolis trains (metropolitan various)</t>
    </r>
    <r>
      <rPr>
        <sz val="6"/>
        <rFont val="Calibri"/>
        <family val="2"/>
      </rPr>
      <t xml:space="preserve"> (a) (c)</t>
    </r>
  </si>
  <si>
    <r>
      <t xml:space="preserve">Bayside rail improvements (metropolitan various) </t>
    </r>
    <r>
      <rPr>
        <sz val="6"/>
        <rFont val="Calibri"/>
        <family val="2"/>
      </rPr>
      <t>(a) (d)</t>
    </r>
  </si>
  <si>
    <r>
      <t xml:space="preserve">Bendigo and Eaglehawk station upgrades (Bendigo) </t>
    </r>
    <r>
      <rPr>
        <sz val="6"/>
        <rFont val="Calibri"/>
        <family val="2"/>
      </rPr>
      <t>(a) (e)</t>
    </r>
  </si>
  <si>
    <r>
      <t>Caulfield to Dandenong conventional signalling and power infrastructure upgrade (metropolitan various)</t>
    </r>
    <r>
      <rPr>
        <sz val="6"/>
        <rFont val="Calibri"/>
        <family val="2"/>
      </rPr>
      <t xml:space="preserve"> </t>
    </r>
  </si>
  <si>
    <r>
      <t>City Loop fire and safety upgrade (stage 2) and intruder alarm (Melbourne)</t>
    </r>
    <r>
      <rPr>
        <sz val="6"/>
        <rFont val="Calibri"/>
        <family val="2"/>
      </rPr>
      <t xml:space="preserve"> (a) (f) (g)</t>
    </r>
  </si>
  <si>
    <r>
      <t xml:space="preserve">Coinvestment for upgrades to State owned rail sidings (regional various) </t>
    </r>
    <r>
      <rPr>
        <sz val="6"/>
        <rFont val="Calibri"/>
        <family val="2"/>
      </rPr>
      <t>(a)</t>
    </r>
  </si>
  <si>
    <t>Enhancing safety on the train network (statewide)</t>
  </si>
  <si>
    <r>
      <t>Flinders Street Station redevelopment (Melbourne)</t>
    </r>
    <r>
      <rPr>
        <sz val="6"/>
        <rFont val="Calibri"/>
        <family val="2"/>
      </rPr>
      <t xml:space="preserve"> (a) (e)</t>
    </r>
  </si>
  <si>
    <r>
      <t>Frankston Line stabling (Seaford)</t>
    </r>
    <r>
      <rPr>
        <sz val="6"/>
        <rFont val="Calibri"/>
        <family val="2"/>
      </rPr>
      <t xml:space="preserve"> (h)</t>
    </r>
  </si>
  <si>
    <r>
      <t>Frankston Station Precinct Development (Frankston)</t>
    </r>
    <r>
      <rPr>
        <sz val="6"/>
        <rFont val="Calibri"/>
        <family val="2"/>
      </rPr>
      <t xml:space="preserve"> (a) (i)</t>
    </r>
  </si>
  <si>
    <t>High Capacity Metro Trains - rolling stock cascade works (metropolitan various) (a)</t>
  </si>
  <si>
    <r>
      <t>High Capacity Metro Trains (metropolitan various)</t>
    </r>
    <r>
      <rPr>
        <sz val="6"/>
        <rFont val="Calibri"/>
        <family val="2"/>
      </rPr>
      <t xml:space="preserve"> (j)</t>
    </r>
  </si>
  <si>
    <t>qtr  1 2023-24</t>
  </si>
  <si>
    <r>
      <t>Hurstbridge rail line upgrade (metropolitan various)</t>
    </r>
    <r>
      <rPr>
        <sz val="6"/>
        <rFont val="Calibri"/>
        <family val="2"/>
      </rPr>
      <t xml:space="preserve"> (a)</t>
    </r>
  </si>
  <si>
    <r>
      <t xml:space="preserve">Improvements to the North-East Line (regional various) </t>
    </r>
    <r>
      <rPr>
        <sz val="6"/>
        <rFont val="Calibri"/>
        <family val="2"/>
      </rPr>
      <t>(a)</t>
    </r>
  </si>
  <si>
    <t>Improving public transport accessibility (metropolitan various)</t>
  </si>
  <si>
    <t>Life extension for Comeng trains (metropolitan various)</t>
  </si>
  <si>
    <t>Major periodic maintenance on the regional rail network (regional various)</t>
  </si>
  <si>
    <r>
      <t xml:space="preserve">Mernda rail extension project (Mernda) </t>
    </r>
    <r>
      <rPr>
        <sz val="6"/>
        <rFont val="Calibri"/>
        <family val="2"/>
      </rPr>
      <t>(a) (k)</t>
    </r>
  </si>
  <si>
    <r>
      <t xml:space="preserve">Mernda stabling and Broadmeadows government land purchase (Melbourne) </t>
    </r>
    <r>
      <rPr>
        <sz val="6"/>
        <rFont val="Calibri"/>
        <family val="2"/>
      </rPr>
      <t xml:space="preserve">(a) </t>
    </r>
  </si>
  <si>
    <r>
      <t xml:space="preserve">Metro Tunnel (metropolitan various)  </t>
    </r>
    <r>
      <rPr>
        <sz val="6"/>
        <rFont val="Calibri"/>
        <family val="2"/>
      </rPr>
      <t>(a) (l)</t>
    </r>
  </si>
  <si>
    <t>qtr 2 2025-26</t>
  </si>
  <si>
    <r>
      <t xml:space="preserve">Metropolitan rail infrastructure renewal program (metropolitan various) </t>
    </r>
    <r>
      <rPr>
        <sz val="6"/>
        <rFont val="Calibri"/>
        <family val="2"/>
      </rPr>
      <t>(m)</t>
    </r>
  </si>
  <si>
    <t>qtr 4 2024-25</t>
  </si>
  <si>
    <r>
      <t xml:space="preserve">Minor capital works fund (metropolitan various) </t>
    </r>
    <r>
      <rPr>
        <sz val="6"/>
        <rFont val="Calibri"/>
        <family val="2"/>
      </rPr>
      <t>(n)</t>
    </r>
  </si>
  <si>
    <r>
      <t>More E-Class trams and infrastructure (metropolitan various)</t>
    </r>
    <r>
      <rPr>
        <sz val="6"/>
        <rFont val="Calibri"/>
        <family val="2"/>
      </rPr>
      <t xml:space="preserve"> (a)</t>
    </r>
  </si>
  <si>
    <r>
      <t>More regional trains - New VLocity Trains (regional various)</t>
    </r>
    <r>
      <rPr>
        <sz val="6"/>
        <rFont val="Calibri"/>
        <family val="2"/>
      </rPr>
      <t xml:space="preserve"> (a) (o) (p) </t>
    </r>
  </si>
  <si>
    <r>
      <t>More regional trains - Regional Network Development Plan (regional various)</t>
    </r>
    <r>
      <rPr>
        <sz val="6"/>
        <rFont val="Calibri"/>
        <family val="2"/>
      </rPr>
      <t xml:space="preserve"> (o)</t>
    </r>
  </si>
  <si>
    <r>
      <t>Murray Basin Rail Project (regional various)</t>
    </r>
    <r>
      <rPr>
        <sz val="6"/>
        <rFont val="Calibri"/>
        <family val="2"/>
      </rPr>
      <t xml:space="preserve"> (q) (r) </t>
    </r>
  </si>
  <si>
    <r>
      <t xml:space="preserve">Network Transition Plan - Phase A </t>
    </r>
    <r>
      <rPr>
        <vertAlign val="superscript"/>
        <sz val="9"/>
        <rFont val="Calibri"/>
        <family val="2"/>
      </rPr>
      <t>(s)</t>
    </r>
  </si>
  <si>
    <r>
      <t>New E-Class trams (metropolitan various)</t>
    </r>
    <r>
      <rPr>
        <sz val="6"/>
        <rFont val="Calibri"/>
        <family val="2"/>
      </rPr>
      <t xml:space="preserve"> (t)</t>
    </r>
  </si>
  <si>
    <r>
      <t>New VLocity carriages for the regional network (regional various)</t>
    </r>
    <r>
      <rPr>
        <sz val="6"/>
        <rFont val="Calibri"/>
        <family val="2"/>
      </rPr>
      <t xml:space="preserve"> (a)(u)</t>
    </r>
  </si>
  <si>
    <t>Nine additional X'Trapolis trains (metropolitan various)</t>
  </si>
  <si>
    <t>Non-urban train radio renewal (regional various)</t>
  </si>
  <si>
    <r>
      <t>Ongoing delivery of night network (statewide)</t>
    </r>
    <r>
      <rPr>
        <sz val="6"/>
        <rFont val="Calibri"/>
        <family val="2"/>
      </rPr>
      <t xml:space="preserve"> (a)</t>
    </r>
  </si>
  <si>
    <r>
      <t xml:space="preserve">Railway crossing upgrades (statewide) </t>
    </r>
    <r>
      <rPr>
        <sz val="6"/>
        <rFont val="Calibri"/>
        <family val="2"/>
      </rPr>
      <t>(v)</t>
    </r>
  </si>
  <si>
    <t>qtr 4  2022-23</t>
  </si>
  <si>
    <t xml:space="preserve">Railway Station Car Parking Fund (statewide) </t>
  </si>
  <si>
    <r>
      <t xml:space="preserve">Regional Rail Revival (regional various) </t>
    </r>
    <r>
      <rPr>
        <vertAlign val="superscript"/>
        <sz val="9"/>
        <rFont val="Calibri"/>
        <family val="2"/>
      </rPr>
      <t>(w)</t>
    </r>
  </si>
  <si>
    <r>
      <t xml:space="preserve">− Ballarat Line Upgrade Stage 1 (regional various) </t>
    </r>
    <r>
      <rPr>
        <vertAlign val="superscript"/>
        <sz val="9"/>
        <rFont val="Calibri"/>
        <family val="2"/>
      </rPr>
      <t>(x) (y)</t>
    </r>
  </si>
  <si>
    <t>− Bendigo/Echuca Line Upgrade (regional various)</t>
  </si>
  <si>
    <t>− Geelong Line Upgrade (regional various)</t>
  </si>
  <si>
    <r>
      <t xml:space="preserve">− Gippsland Line Upgrade Stage 1 (regional various) </t>
    </r>
    <r>
      <rPr>
        <sz val="6"/>
        <rFont val="Calibri"/>
        <family val="2"/>
      </rPr>
      <t>(z)</t>
    </r>
  </si>
  <si>
    <t>− Gippsland Line Upgrade Stage 2 (regional various)</t>
  </si>
  <si>
    <t>− Shepparton Freight Planning (regional various)</t>
  </si>
  <si>
    <t>− Warrnambool Line Upgrade (regional various)</t>
  </si>
  <si>
    <t>− Upgrades to the North East line (regional various)</t>
  </si>
  <si>
    <r>
      <t>Road and rail minor works fund - rail (statewide)</t>
    </r>
    <r>
      <rPr>
        <sz val="6"/>
        <rFont val="Calibri"/>
        <family val="2"/>
      </rPr>
      <t xml:space="preserve"> (aa)</t>
    </r>
  </si>
  <si>
    <t>Shepparton line upgrade and additional services (Shepparton)</t>
  </si>
  <si>
    <r>
      <t>Sustaining the V/Line train fleet (regional various)</t>
    </r>
    <r>
      <rPr>
        <sz val="6"/>
        <rFont val="Calibri"/>
        <family val="2"/>
      </rPr>
      <t xml:space="preserve"> (ab) (ac)</t>
    </r>
  </si>
  <si>
    <r>
      <t>Ticketing Systems Services Agreement (TSSA) (statewide)</t>
    </r>
    <r>
      <rPr>
        <sz val="6"/>
        <rFont val="Calibri"/>
        <family val="2"/>
      </rPr>
      <t xml:space="preserve"> (ad)</t>
    </r>
  </si>
  <si>
    <r>
      <t>Tram procurement and supporting infrastructure (metropolitan various)</t>
    </r>
    <r>
      <rPr>
        <sz val="6"/>
        <rFont val="Calibri"/>
        <family val="2"/>
      </rPr>
      <t xml:space="preserve"> (a)</t>
    </r>
  </si>
  <si>
    <t xml:space="preserve">Total Victorian Rail Track (VicTrack) projects </t>
  </si>
  <si>
    <t>(a) The estimated completion date has been revised.</t>
  </si>
  <si>
    <t>(b) TEI reduced by $4.000 million which has been transferred to Huntingdale Station bus interchange and carpark improvement project (Oakleigh).</t>
  </si>
  <si>
    <t>(c) The estimated completion date has been revised due to revised scope.</t>
  </si>
  <si>
    <t>(d) The estimated completion date has been revised due to additional scope at the Newport Maintenance Facility.</t>
  </si>
  <si>
    <t>(e) The estimated completion date has been brought forward due to acceleration of works.</t>
  </si>
  <si>
    <t>(f) TEI has decreased by $4.894 million due to reallocation of capital to operating funding.</t>
  </si>
  <si>
    <t>(g) TEI has increased by $23.774 million to meet additional scope and design requirements.</t>
  </si>
  <si>
    <t>(h) TEI includes additional funding of $49.285 million to address site contamination and risk provisions.</t>
  </si>
  <si>
    <t xml:space="preserve">(i) TEI for this project has been amended and includes works on Young Street, amenity upgrades within the Frankston Station Precinct, and track and signalling upgrades. </t>
  </si>
  <si>
    <t>(j) TEI includes state costs, state contributions and financing costs. TEI reflects combined funding of $1 301.000 million in the 2015-16 Budget and funding of $875.000 million in the 2016-17 Budget.</t>
  </si>
  <si>
    <t>(k) TEI includes additional funding of $7.400 million for Hawkstowe Station under GAIC.</t>
  </si>
  <si>
    <t>(l) TEI excludes $73.476 million due to certain expenditure being recognised as operating instead of capital in line with accounting standards. The TEI excludes financing costs. The TEI includes $35.000 million for High Capacity Signalling Equipment on board new trains allocated in 2017-18 Budget Update.</t>
  </si>
  <si>
    <t>(m) TEI incorporates all capital funding for metropolitan rail infrastructure renewals from 2016-17 to 2024-25, including funding provided in the 2017-18 Budget Update for the management of the new train and tram franchise agreement that commenced on 30 November 2017.</t>
  </si>
  <si>
    <t xml:space="preserve">(n) The Minor Capital Works Fund was established to meet minor capital works for metropolitan trains and trams. </t>
  </si>
  <si>
    <t>(o) This project was previously reported as More regional trains.</t>
  </si>
  <si>
    <t>(p) TEI has been decreased by $11.760 million due to savings in the VLocity train procurement.</t>
  </si>
  <si>
    <t xml:space="preserve">(q) TEI includes $220.000 million of Commonwealth funding. </t>
  </si>
  <si>
    <t>(r) The estimated completion date has been extended due to the delivery of the project aligning with delivery of Ballarat Line Upgrade.</t>
  </si>
  <si>
    <t>(s) TEI includes an additional $33.518 million for power and platform and substation works, funded from savings on other projects.</t>
  </si>
  <si>
    <t>(t) TEI has reduced by $14.566 million due to certain expenditure being recognised as operating instead of capital in line with accounting standards.</t>
  </si>
  <si>
    <t>(u) TEI excludes $0.934 million due to certain expenditure being recognised as operating instead of capital in line with accounting standards.</t>
  </si>
  <si>
    <t xml:space="preserve">(v) TEI incorporates all capital funding for railway crossing program from 2016-17 to 2021-22. As this is a rolling program of works, the TEI varies from year to year. The estimated completion date for the project has been extended. </t>
  </si>
  <si>
    <t>(w) TEI for the RRR program is $1 570.900 million which includes $20.200 million for the Murray Basin Rail Project, $516.700 million for Ballarat line upgrade Stage 1, $35.000 million for Ballarat line upgrade Stage 2 announced as a new project ‘Rail Infrastructure Upgrades Maryborough and Ararat to Ballarat’, $4.000 million for the remaining component of Ballarat line upgrade Stage 2, $91.000 million for Bendigo line upgrade, $110.000 million for Geelong line upgrade, $95.000 million for Gippsland line upgrade Stage 2, $10.000 million for Shepparton Freight Planning, $114.000 million for Warrnambool line upgrade, and $140.000 million for North East line upgrades. Subsequently, the Commonwealth committed a further $135.000 million for further enhancements to the North East line. Funding is held in central contingency where appropriate, pending approval of timing of delivery with the Commonwealth.</t>
  </si>
  <si>
    <t>(x) TEI includes $467.000 million of Commonwealth funding.</t>
  </si>
  <si>
    <t>(y) TEI includes additional funding of $33.700 million to build a new train station at Toolern and excludes $0.969 million due to certain expenditure being recognised as operating instead of capital in line with accounting standards.</t>
  </si>
  <si>
    <t>(z) TEI includes $418.000 million of Commonwealth funding.</t>
  </si>
  <si>
    <t>(aa) The project is being delivered within budget and the TEI has been reduced accordingly.</t>
  </si>
  <si>
    <t>(ab) The estimated completion date has been brought forward to qtr 4 2019-20 to align works with scheduled maintenance works.</t>
  </si>
  <si>
    <t>(ac) TEI includes additional $10.562 million has been allocated in the 2018-19 budget, reported as V/Line classic fleet sustainability project to meet additional scope requirements.</t>
  </si>
  <si>
    <t>(ad) This was previously named as myki ticketing services retender (statewide).</t>
  </si>
  <si>
    <t xml:space="preserve">                                                                                                                                 ($ thousand)</t>
  </si>
  <si>
    <t>Fishermans Bend urban renewal area - phase one initiatives (metropolitan various)</t>
  </si>
  <si>
    <t>Gippsland corridor station upgrades (regional various)</t>
  </si>
  <si>
    <r>
      <t>Huntingdale Station carpark and bus interchange project (Oakleigh)</t>
    </r>
    <r>
      <rPr>
        <sz val="6"/>
        <rFont val="Calibri"/>
        <family val="2"/>
      </rPr>
      <t xml:space="preserve"> (a) </t>
    </r>
  </si>
  <si>
    <t>Southland Station (Cheltenham)</t>
  </si>
  <si>
    <r>
      <t>Track duplication between South Geelong and Waurn Ponds planning (Waurn Ponds)</t>
    </r>
    <r>
      <rPr>
        <sz val="6"/>
        <rFont val="Calibri"/>
        <family val="2"/>
      </rPr>
      <t xml:space="preserve"> (b)</t>
    </r>
  </si>
  <si>
    <t xml:space="preserve">Upfield, Somerton and Wallan service enhancement planning (statewide) </t>
  </si>
  <si>
    <t>Warrnambool line level crossing upgrades (Warrnambool) (c)</t>
  </si>
  <si>
    <t xml:space="preserve">(a) TEI includes reallocation of Additional station car parks and upgrades (metropolitan various) $4.000 million, and Huntingdale Station car parking improvement of $2.577 million, reduced by $0.095 million redirected to output funding.
</t>
  </si>
  <si>
    <t xml:space="preserve">(b) TEI includes $1.000 million of Commonwealth funding. </t>
  </si>
  <si>
    <t>(c) Works were partially funded by unspent contingency from the Safer Country Crossings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</si>
</sst>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_(* #,##0.00_);_(* \(#,##0.00\);_(* &quot;-&quot;??_);_(@_)"/>
    <numFmt numFmtId="165" formatCode="_(* #,##0_);_(* \(#,##0\);_(* &quot;-&quot;??_);_(@_)"/>
    <numFmt numFmtId="166" formatCode="#,##0;\(#,##0\)"/>
    <numFmt numFmtId="167" formatCode="#,##0.0;\(#,##0.0\)"/>
    <numFmt numFmtId="168" formatCode="#,##0.000"/>
    <numFmt numFmtId="169" formatCode="#,##0.000;\(#,##0.000\)"/>
    <numFmt numFmtId="170" formatCode="_-* #,##0_-;\-* #,##0_-;_-* &quot;-&quot;??_-;_-@_-"/>
    <numFmt numFmtId="171" formatCode="_-* #,##0.000_-;\-* #,##0.000_-;_-* &quot;-&quot;??_-;_-@_-"/>
    <numFmt numFmtId="172" formatCode="_-* #,##0.000_-;\-* #,##0.000_-;_-* &quot;-&quot;???_-;_-@_-"/>
    <numFmt numFmtId="173" formatCode="0.000"/>
    <numFmt numFmtId="174" formatCode="#,##0_ ;\-#,##0\ "/>
    <numFmt numFmtId="175" formatCode="#,##0.0"/>
    <numFmt numFmtId="176" formatCode="#,##0.00000000000000"/>
    <numFmt numFmtId="177" formatCode="#,##0.000000000000000"/>
  </numFmts>
  <fonts count="63" x14ac:knownFonts="1">
    <font>
      <sz val="11"/>
      <color theme="1"/>
      <name val="Calibri"/>
      <family val="2"/>
      <scheme val="minor"/>
    </font>
    <font>
      <sz val="11"/>
      <color theme="1"/>
      <name val="Calibri"/>
      <family val="2"/>
      <scheme val="minor"/>
    </font>
    <font>
      <b/>
      <sz val="14"/>
      <name val="Calibri"/>
      <family val="2"/>
    </font>
    <font>
      <b/>
      <sz val="10"/>
      <color rgb="FF66315B"/>
      <name val="Calibri"/>
      <family val="2"/>
    </font>
    <font>
      <b/>
      <sz val="10"/>
      <name val="Calibri"/>
      <family val="2"/>
    </font>
    <font>
      <sz val="10"/>
      <color rgb="FF4C4C4E"/>
      <name val="Calibri"/>
      <family val="2"/>
    </font>
    <font>
      <sz val="10"/>
      <color rgb="FF4C4C4E"/>
      <name val="Calibri"/>
      <family val="2"/>
      <scheme val="minor"/>
    </font>
    <font>
      <sz val="7"/>
      <color rgb="FF1F1E21"/>
      <name val="Calibri"/>
      <family val="2"/>
      <scheme val="minor"/>
    </font>
    <font>
      <sz val="9"/>
      <color rgb="FF1F1E21"/>
      <name val="Calibri"/>
      <family val="2"/>
      <scheme val="minor"/>
    </font>
    <font>
      <sz val="9"/>
      <color theme="1"/>
      <name val="Arial"/>
      <family val="2"/>
    </font>
    <font>
      <sz val="9"/>
      <color rgb="FF1F1E21"/>
      <name val="Arial"/>
      <family val="2"/>
    </font>
    <font>
      <i/>
      <sz val="10"/>
      <color rgb="FF1F1E21"/>
      <name val="Calibri"/>
      <family val="2"/>
      <scheme val="minor"/>
    </font>
    <font>
      <sz val="10"/>
      <color rgb="FF1F1E21"/>
      <name val="Calibri"/>
      <family val="2"/>
      <scheme val="minor"/>
    </font>
    <font>
      <u/>
      <sz val="10"/>
      <color rgb="FF548DD4"/>
      <name val="Calibri"/>
      <family val="2"/>
    </font>
    <font>
      <b/>
      <sz val="10"/>
      <color theme="1"/>
      <name val="Calibri"/>
      <family val="2"/>
    </font>
    <font>
      <b/>
      <sz val="10"/>
      <color rgb="FFFF0000"/>
      <name val="Calibri"/>
      <family val="2"/>
    </font>
    <font>
      <sz val="11"/>
      <color theme="1"/>
      <name val="Calibri"/>
      <family val="2"/>
    </font>
    <font>
      <b/>
      <sz val="14"/>
      <color theme="1"/>
      <name val="Calibri"/>
      <family val="2"/>
    </font>
    <font>
      <b/>
      <sz val="11"/>
      <color theme="1"/>
      <name val="Calibri"/>
      <family val="2"/>
    </font>
    <font>
      <b/>
      <sz val="10"/>
      <color rgb="FF003300"/>
      <name val="Calibri"/>
      <family val="2"/>
    </font>
    <font>
      <b/>
      <sz val="10"/>
      <color rgb="FF000080"/>
      <name val="Calibri"/>
      <family val="2"/>
    </font>
    <font>
      <i/>
      <sz val="9"/>
      <color theme="1"/>
      <name val="Calibri"/>
      <family val="2"/>
    </font>
    <font>
      <i/>
      <sz val="9"/>
      <color rgb="FFFFFFFF"/>
      <name val="Calibri"/>
      <family val="2"/>
    </font>
    <font>
      <sz val="9"/>
      <color theme="1"/>
      <name val="Calibri"/>
      <family val="2"/>
    </font>
    <font>
      <sz val="6"/>
      <color theme="1"/>
      <name val="Calibri"/>
      <family val="2"/>
    </font>
    <font>
      <sz val="9"/>
      <name val="Calibri"/>
      <family val="2"/>
    </font>
    <font>
      <vertAlign val="superscript"/>
      <sz val="8"/>
      <name val="Calibri"/>
      <family val="2"/>
    </font>
    <font>
      <vertAlign val="superscript"/>
      <sz val="9"/>
      <name val="Calibri"/>
      <family val="2"/>
    </font>
    <font>
      <sz val="6"/>
      <name val="Calibri"/>
      <family val="2"/>
    </font>
    <font>
      <b/>
      <sz val="9"/>
      <name val="Calibri"/>
      <family val="2"/>
    </font>
    <font>
      <vertAlign val="subscript"/>
      <sz val="9"/>
      <name val="Calibri"/>
      <family val="2"/>
    </font>
    <font>
      <sz val="7"/>
      <name val="Calibri"/>
      <family val="2"/>
    </font>
    <font>
      <vertAlign val="superscript"/>
      <sz val="7"/>
      <name val="Calibri"/>
      <family val="2"/>
    </font>
    <font>
      <b/>
      <sz val="9"/>
      <color theme="1"/>
      <name val="Calibri"/>
      <family val="2"/>
    </font>
    <font>
      <i/>
      <sz val="9"/>
      <name val="Calibri"/>
      <family val="2"/>
    </font>
    <font>
      <b/>
      <i/>
      <sz val="9"/>
      <name val="Calibri"/>
      <family val="2"/>
    </font>
    <font>
      <sz val="11"/>
      <name val="Calibri"/>
      <family val="2"/>
    </font>
    <font>
      <vertAlign val="subscript"/>
      <sz val="7"/>
      <name val="Calibri"/>
      <family val="2"/>
    </font>
    <font>
      <b/>
      <sz val="7"/>
      <color theme="1"/>
      <name val="Calibri"/>
      <family val="2"/>
    </font>
    <font>
      <sz val="7"/>
      <color theme="1"/>
      <name val="Calibri"/>
      <family val="2"/>
    </font>
    <font>
      <i/>
      <sz val="9"/>
      <color rgb="FFFF0000"/>
      <name val="Calibri"/>
      <family val="2"/>
    </font>
    <font>
      <strike/>
      <sz val="11"/>
      <color theme="1"/>
      <name val="Calibri"/>
      <family val="2"/>
    </font>
    <font>
      <b/>
      <i/>
      <sz val="9"/>
      <color rgb="FF003300"/>
      <name val="Calibri"/>
      <family val="2"/>
    </font>
    <font>
      <vertAlign val="superscript"/>
      <sz val="9"/>
      <color theme="1"/>
      <name val="Calibri"/>
      <family val="2"/>
    </font>
    <font>
      <vertAlign val="superscript"/>
      <sz val="9"/>
      <color rgb="FF000080"/>
      <name val="Calibri"/>
      <family val="2"/>
    </font>
    <font>
      <sz val="9"/>
      <color rgb="FF000080"/>
      <name val="Calibri"/>
      <family val="2"/>
    </font>
    <font>
      <b/>
      <sz val="9"/>
      <color rgb="FF000080"/>
      <name val="Calibri"/>
      <family val="2"/>
    </font>
    <font>
      <sz val="9"/>
      <color rgb="FF7030A0"/>
      <name val="Calibri"/>
      <family val="2"/>
    </font>
    <font>
      <sz val="9"/>
      <color theme="4"/>
      <name val="Calibri"/>
      <family val="2"/>
    </font>
    <font>
      <sz val="9"/>
      <color rgb="FFFF0000"/>
      <name val="Calibri"/>
      <family val="2"/>
    </font>
    <font>
      <i/>
      <sz val="9"/>
      <color theme="4" tint="-0.249977111117893"/>
      <name val="Calibri"/>
      <family val="2"/>
    </font>
    <font>
      <sz val="11"/>
      <color rgb="FF000080"/>
      <name val="Calibri"/>
      <family val="2"/>
    </font>
    <font>
      <sz val="11"/>
      <color rgb="FFFF0000"/>
      <name val="Calibri"/>
      <family val="2"/>
    </font>
    <font>
      <sz val="9"/>
      <name val="Arial"/>
      <family val="2"/>
    </font>
    <font>
      <i/>
      <sz val="9"/>
      <color theme="4"/>
      <name val="Calibri"/>
      <family val="2"/>
    </font>
    <font>
      <vertAlign val="superscript"/>
      <sz val="8"/>
      <color theme="1"/>
      <name val="Calibri"/>
      <family val="2"/>
    </font>
    <font>
      <sz val="9"/>
      <name val="Calibri"/>
      <family val="2"/>
      <scheme val="minor"/>
    </font>
    <font>
      <sz val="7"/>
      <name val="Calibri"/>
      <family val="2"/>
      <scheme val="minor"/>
    </font>
    <font>
      <sz val="11"/>
      <name val="Calibri"/>
      <family val="2"/>
      <scheme val="minor"/>
    </font>
    <font>
      <i/>
      <sz val="9"/>
      <color rgb="FF003300"/>
      <name val="Calibri"/>
      <family val="2"/>
    </font>
    <font>
      <sz val="11"/>
      <color theme="4"/>
      <name val="Calibri"/>
      <family val="2"/>
      <scheme val="minor"/>
    </font>
    <font>
      <i/>
      <sz val="9"/>
      <name val="Calibri"/>
      <family val="2"/>
      <scheme val="minor"/>
    </font>
    <font>
      <i/>
      <sz val="9"/>
      <color rgb="FF000000"/>
      <name val="Calibri"/>
      <family val="2"/>
      <scheme val="minor"/>
    </font>
  </fonts>
  <fills count="4">
    <fill>
      <patternFill patternType="none"/>
    </fill>
    <fill>
      <patternFill patternType="gray125"/>
    </fill>
    <fill>
      <patternFill patternType="solid">
        <fgColor rgb="FF000000"/>
      </patternFill>
    </fill>
    <fill>
      <patternFill patternType="solid">
        <fgColor theme="0"/>
        <bgColor indexed="64"/>
      </patternFill>
    </fill>
  </fills>
  <borders count="12">
    <border>
      <left/>
      <right/>
      <top/>
      <bottom/>
      <diagonal/>
    </border>
    <border>
      <left/>
      <right/>
      <top style="thin">
        <color rgb="FF000000"/>
      </top>
      <bottom style="medium">
        <color indexed="64"/>
      </bottom>
      <diagonal/>
    </border>
    <border>
      <left/>
      <right/>
      <top style="thin">
        <color rgb="FF000000"/>
      </top>
      <bottom style="thin">
        <color rgb="FF000000"/>
      </bottom>
      <diagonal/>
    </border>
    <border>
      <left/>
      <right/>
      <top style="thin">
        <color rgb="FF000000"/>
      </top>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style="thin">
        <color rgb="FF000000"/>
      </top>
      <bottom style="medium">
        <color rgb="FF000000"/>
      </bottom>
      <diagonal/>
    </border>
    <border>
      <left/>
      <right/>
      <top style="thin">
        <color indexed="64"/>
      </top>
      <bottom style="thin">
        <color indexed="64"/>
      </bottom>
      <diagonal/>
    </border>
    <border>
      <left/>
      <right/>
      <top/>
      <bottom style="thin">
        <color rgb="FF000000"/>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0" fontId="16" fillId="0" borderId="0"/>
    <xf numFmtId="0" fontId="1" fillId="0" borderId="0"/>
    <xf numFmtId="164" fontId="1" fillId="0" borderId="0" applyFont="0" applyFill="0" applyBorder="0" applyAlignment="0" applyProtection="0"/>
    <xf numFmtId="0" fontId="1" fillId="0" borderId="0"/>
    <xf numFmtId="43" fontId="1" fillId="0" borderId="0" applyFont="0" applyFill="0" applyBorder="0" applyAlignment="0" applyProtection="0"/>
  </cellStyleXfs>
  <cellXfs count="400">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wrapText="1"/>
    </xf>
    <xf numFmtId="0" fontId="11" fillId="0" borderId="0" xfId="0" applyFont="1" applyAlignment="1">
      <alignment vertical="top" wrapText="1"/>
    </xf>
    <xf numFmtId="0" fontId="6" fillId="0" borderId="0" xfId="0" applyFont="1" applyAlignment="1">
      <alignment vertical="center"/>
    </xf>
    <xf numFmtId="0" fontId="11" fillId="0" borderId="0" xfId="0" applyFont="1" applyAlignment="1">
      <alignment vertical="center" wrapText="1"/>
    </xf>
    <xf numFmtId="0" fontId="5" fillId="0" borderId="0" xfId="0" applyFont="1" applyAlignment="1">
      <alignment vertical="center"/>
    </xf>
    <xf numFmtId="0" fontId="13" fillId="0" borderId="0" xfId="0" applyFont="1" applyAlignment="1">
      <alignment vertical="center"/>
    </xf>
    <xf numFmtId="0" fontId="14" fillId="0" borderId="0" xfId="0" applyFont="1" applyFill="1" applyBorder="1" applyAlignment="1"/>
    <xf numFmtId="0" fontId="16" fillId="0" borderId="0" xfId="2"/>
    <xf numFmtId="0" fontId="18" fillId="0" borderId="0" xfId="3" applyFont="1" applyAlignment="1"/>
    <xf numFmtId="0" fontId="19" fillId="0" borderId="0" xfId="3" applyFont="1" applyAlignment="1"/>
    <xf numFmtId="0" fontId="1" fillId="0" borderId="0" xfId="3" applyAlignment="1"/>
    <xf numFmtId="3" fontId="16" fillId="0" borderId="0" xfId="0" applyNumberFormat="1" applyFont="1"/>
    <xf numFmtId="0" fontId="25" fillId="0" borderId="0" xfId="0" applyFont="1" applyFill="1" applyAlignment="1">
      <alignment horizontal="left" vertical="center" wrapText="1"/>
    </xf>
    <xf numFmtId="0" fontId="0" fillId="0" borderId="0" xfId="0" applyFill="1"/>
    <xf numFmtId="0" fontId="18" fillId="0" borderId="0" xfId="0" applyFont="1"/>
    <xf numFmtId="0" fontId="34" fillId="0" borderId="0" xfId="3" applyFont="1" applyAlignment="1">
      <alignment vertical="top" wrapText="1"/>
    </xf>
    <xf numFmtId="0" fontId="21" fillId="0" borderId="0" xfId="3" applyFont="1" applyAlignment="1">
      <alignment vertical="top" wrapText="1"/>
    </xf>
    <xf numFmtId="0" fontId="34" fillId="0" borderId="0" xfId="3" applyFont="1" applyFill="1" applyAlignment="1">
      <alignment vertical="top"/>
    </xf>
    <xf numFmtId="0" fontId="35" fillId="0" borderId="0" xfId="3" applyFont="1" applyAlignment="1">
      <alignment vertical="top" wrapText="1"/>
    </xf>
    <xf numFmtId="0" fontId="34" fillId="0" borderId="0" xfId="3" applyFont="1" applyAlignment="1">
      <alignment vertical="top"/>
    </xf>
    <xf numFmtId="0" fontId="18" fillId="0" borderId="0" xfId="0" applyFont="1" applyAlignment="1"/>
    <xf numFmtId="0" fontId="0" fillId="0" borderId="0" xfId="0" applyAlignment="1"/>
    <xf numFmtId="0" fontId="0" fillId="2" borderId="0" xfId="0" applyFill="1" applyAlignment="1">
      <alignment horizontal="left" vertical="top" wrapText="1"/>
    </xf>
    <xf numFmtId="0" fontId="22" fillId="2" borderId="0" xfId="0" applyFont="1" applyFill="1" applyAlignment="1">
      <alignment horizontal="right" wrapText="1"/>
    </xf>
    <xf numFmtId="166" fontId="16" fillId="0" borderId="0" xfId="0" applyNumberFormat="1" applyFont="1" applyFill="1"/>
    <xf numFmtId="166" fontId="23" fillId="0" borderId="0" xfId="0" applyNumberFormat="1" applyFont="1" applyAlignment="1">
      <alignment horizontal="right" vertical="center" wrapText="1"/>
    </xf>
    <xf numFmtId="0" fontId="23" fillId="0" borderId="0" xfId="0" applyFont="1" applyAlignment="1">
      <alignment horizontal="right" vertical="center" wrapText="1"/>
    </xf>
    <xf numFmtId="166" fontId="25" fillId="0" borderId="0" xfId="0" applyNumberFormat="1" applyFont="1" applyFill="1" applyAlignment="1">
      <alignment horizontal="right" vertical="center" wrapText="1"/>
    </xf>
    <xf numFmtId="0" fontId="25" fillId="0" borderId="0" xfId="0" applyFont="1" applyFill="1" applyAlignment="1">
      <alignment horizontal="right" vertical="center" wrapText="1"/>
    </xf>
    <xf numFmtId="0" fontId="25" fillId="3" borderId="0" xfId="0" applyFont="1" applyFill="1" applyAlignment="1">
      <alignment horizontal="left" vertical="center" wrapText="1"/>
    </xf>
    <xf numFmtId="166" fontId="25" fillId="0" borderId="0" xfId="0" applyNumberFormat="1" applyFont="1" applyAlignment="1">
      <alignment horizontal="right" vertical="center" wrapText="1"/>
    </xf>
    <xf numFmtId="0" fontId="23" fillId="0" borderId="0" xfId="0" applyFont="1" applyFill="1" applyAlignment="1">
      <alignment wrapText="1"/>
    </xf>
    <xf numFmtId="0" fontId="23" fillId="0" borderId="0" xfId="0" applyFont="1" applyFill="1" applyAlignment="1">
      <alignment horizontal="left" vertical="center" wrapText="1"/>
    </xf>
    <xf numFmtId="166" fontId="23" fillId="3" borderId="0" xfId="0" applyNumberFormat="1" applyFont="1" applyFill="1" applyAlignment="1">
      <alignment horizontal="right" vertical="center" wrapText="1"/>
    </xf>
    <xf numFmtId="0" fontId="33" fillId="0" borderId="2" xfId="0" applyFont="1" applyBorder="1" applyAlignment="1">
      <alignment horizontal="left" vertical="center" wrapText="1"/>
    </xf>
    <xf numFmtId="166" fontId="33" fillId="0" borderId="2" xfId="0" applyNumberFormat="1" applyFont="1" applyBorder="1" applyAlignment="1">
      <alignment horizontal="right" vertical="center" wrapText="1"/>
    </xf>
    <xf numFmtId="166" fontId="16" fillId="0" borderId="0" xfId="0" applyNumberFormat="1" applyFont="1"/>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33" fillId="0" borderId="4" xfId="0" applyFont="1" applyBorder="1" applyAlignment="1">
      <alignment horizontal="left" vertical="center" wrapText="1"/>
    </xf>
    <xf numFmtId="0" fontId="0" fillId="0" borderId="4" xfId="0" applyBorder="1" applyAlignment="1">
      <alignment horizontal="left" vertical="center" wrapText="1"/>
    </xf>
    <xf numFmtId="166" fontId="33" fillId="0" borderId="4" xfId="0" applyNumberFormat="1" applyFont="1" applyBorder="1" applyAlignment="1">
      <alignment horizontal="right" vertical="center" wrapText="1"/>
    </xf>
    <xf numFmtId="0" fontId="21" fillId="0" borderId="0" xfId="0" applyFont="1" applyAlignment="1">
      <alignment vertical="center"/>
    </xf>
    <xf numFmtId="0" fontId="0" fillId="0" borderId="0" xfId="0" applyFill="1" applyAlignment="1"/>
    <xf numFmtId="0" fontId="34" fillId="3" borderId="0" xfId="0" applyFont="1" applyFill="1" applyAlignment="1">
      <alignment vertical="center"/>
    </xf>
    <xf numFmtId="0" fontId="40" fillId="0" borderId="0" xfId="0" applyFont="1" applyAlignment="1">
      <alignment vertical="center"/>
    </xf>
    <xf numFmtId="0" fontId="34" fillId="0" borderId="0" xfId="0" applyFont="1" applyFill="1" applyAlignment="1">
      <alignment vertical="center"/>
    </xf>
    <xf numFmtId="0" fontId="40" fillId="0" borderId="0" xfId="0" applyFont="1" applyFill="1" applyAlignment="1">
      <alignment vertical="center"/>
    </xf>
    <xf numFmtId="0" fontId="41" fillId="0" borderId="0" xfId="0" applyFont="1" applyFill="1" applyAlignment="1"/>
    <xf numFmtId="0" fontId="36" fillId="3" borderId="0" xfId="0" applyFont="1" applyFill="1" applyAlignment="1"/>
    <xf numFmtId="0" fontId="40" fillId="3" borderId="0" xfId="0" applyFont="1" applyFill="1" applyAlignment="1">
      <alignment vertical="center"/>
    </xf>
    <xf numFmtId="0" fontId="16" fillId="0" borderId="0" xfId="0" applyFont="1" applyFill="1" applyAlignment="1">
      <alignment wrapText="1"/>
    </xf>
    <xf numFmtId="0" fontId="14" fillId="0" borderId="0" xfId="0" applyFont="1" applyAlignment="1"/>
    <xf numFmtId="0" fontId="22" fillId="2" borderId="0" xfId="0" applyFont="1" applyFill="1" applyAlignment="1">
      <alignment vertical="top"/>
    </xf>
    <xf numFmtId="0" fontId="22" fillId="2" borderId="0" xfId="0" applyFont="1" applyFill="1" applyAlignment="1">
      <alignment wrapText="1"/>
    </xf>
    <xf numFmtId="0" fontId="23" fillId="0" borderId="5" xfId="0" applyFont="1" applyBorder="1" applyAlignment="1">
      <alignment vertical="top" wrapText="1"/>
    </xf>
    <xf numFmtId="0" fontId="23" fillId="0" borderId="0" xfId="0" applyFont="1" applyBorder="1" applyAlignment="1">
      <alignment vertical="top" wrapText="1"/>
    </xf>
    <xf numFmtId="166" fontId="23" fillId="0" borderId="0" xfId="0" applyNumberFormat="1" applyFont="1" applyBorder="1" applyAlignment="1">
      <alignment horizontal="right" vertical="center" wrapText="1"/>
    </xf>
    <xf numFmtId="0" fontId="25" fillId="0" borderId="0" xfId="0" applyFont="1" applyBorder="1" applyAlignment="1">
      <alignment vertical="top" wrapText="1"/>
    </xf>
    <xf numFmtId="0" fontId="23" fillId="3" borderId="6" xfId="0" applyFont="1" applyFill="1" applyBorder="1" applyAlignment="1">
      <alignment vertical="top" wrapText="1"/>
    </xf>
    <xf numFmtId="166" fontId="23" fillId="0" borderId="6" xfId="0" applyNumberFormat="1" applyFont="1" applyBorder="1" applyAlignment="1">
      <alignment horizontal="right" vertical="center" wrapText="1"/>
    </xf>
    <xf numFmtId="0" fontId="21" fillId="0" borderId="0" xfId="0" applyFont="1" applyBorder="1" applyAlignment="1">
      <alignment vertical="top" wrapText="1"/>
    </xf>
    <xf numFmtId="0" fontId="0" fillId="0" borderId="0" xfId="0" applyBorder="1" applyAlignment="1">
      <alignment vertical="top" wrapText="1"/>
    </xf>
    <xf numFmtId="0" fontId="21" fillId="0" borderId="0" xfId="0" applyFont="1" applyAlignment="1">
      <alignment vertical="top" wrapText="1"/>
    </xf>
    <xf numFmtId="0" fontId="0" fillId="0" borderId="0" xfId="0" applyAlignment="1">
      <alignment vertical="top" wrapText="1"/>
    </xf>
    <xf numFmtId="0" fontId="34" fillId="0" borderId="0" xfId="0" applyFont="1" applyAlignment="1">
      <alignment vertical="top"/>
    </xf>
    <xf numFmtId="0" fontId="18" fillId="0" borderId="0" xfId="0" applyFont="1" applyAlignment="1">
      <alignment horizontal="left"/>
    </xf>
    <xf numFmtId="0" fontId="25" fillId="0" borderId="0" xfId="0" applyFont="1" applyAlignment="1">
      <alignment horizontal="right" vertical="center" wrapText="1"/>
    </xf>
    <xf numFmtId="0" fontId="25" fillId="0" borderId="0" xfId="0" applyFont="1" applyAlignment="1">
      <alignment horizontal="left" vertical="center" wrapText="1"/>
    </xf>
    <xf numFmtId="0" fontId="33" fillId="0" borderId="1" xfId="0" applyFont="1" applyBorder="1" applyAlignment="1">
      <alignment horizontal="left" vertical="center" wrapText="1"/>
    </xf>
    <xf numFmtId="166" fontId="33" fillId="0" borderId="1" xfId="0" applyNumberFormat="1" applyFont="1" applyBorder="1" applyAlignment="1">
      <alignment horizontal="right" vertical="center" wrapText="1"/>
    </xf>
    <xf numFmtId="0" fontId="0" fillId="0" borderId="1" xfId="0" applyBorder="1" applyAlignment="1">
      <alignment horizontal="left" vertical="center" wrapText="1"/>
    </xf>
    <xf numFmtId="0" fontId="21" fillId="0" borderId="7" xfId="0" applyFont="1" applyBorder="1" applyAlignment="1">
      <alignment vertical="top" wrapText="1"/>
    </xf>
    <xf numFmtId="4" fontId="40" fillId="0" borderId="7" xfId="0" applyNumberFormat="1" applyFont="1" applyBorder="1" applyAlignment="1">
      <alignment vertical="top" wrapText="1"/>
    </xf>
    <xf numFmtId="0" fontId="34" fillId="0" borderId="0" xfId="0" applyFont="1" applyAlignment="1">
      <alignment horizontal="left" vertical="top"/>
    </xf>
    <xf numFmtId="0" fontId="0" fillId="0" borderId="0" xfId="0" applyAlignment="1">
      <alignment horizontal="left" vertical="center" wrapText="1"/>
    </xf>
    <xf numFmtId="0" fontId="23" fillId="0" borderId="0" xfId="0" applyFont="1" applyAlignment="1">
      <alignment horizontal="left" vertical="center" wrapText="1"/>
    </xf>
    <xf numFmtId="0" fontId="16" fillId="0" borderId="0" xfId="0" applyFont="1" applyAlignment="1">
      <alignment horizontal="left" vertical="center" wrapText="1"/>
    </xf>
    <xf numFmtId="166" fontId="29" fillId="0" borderId="2" xfId="0" applyNumberFormat="1" applyFont="1" applyBorder="1" applyAlignment="1">
      <alignment horizontal="right" vertical="center" wrapText="1"/>
    </xf>
    <xf numFmtId="0" fontId="0" fillId="0" borderId="2" xfId="0" applyBorder="1" applyAlignment="1">
      <alignment horizontal="left" vertical="center" wrapText="1"/>
    </xf>
    <xf numFmtId="166" fontId="29" fillId="3" borderId="3" xfId="0" applyNumberFormat="1" applyFont="1" applyFill="1" applyBorder="1" applyAlignment="1">
      <alignment horizontal="right" vertical="center" wrapText="1"/>
    </xf>
    <xf numFmtId="166" fontId="29" fillId="3" borderId="4" xfId="0" applyNumberFormat="1" applyFont="1" applyFill="1" applyBorder="1" applyAlignment="1">
      <alignment horizontal="right" vertical="center" wrapText="1"/>
    </xf>
    <xf numFmtId="0" fontId="21" fillId="0" borderId="7" xfId="0" applyFont="1" applyBorder="1" applyAlignment="1">
      <alignment vertical="center" wrapText="1"/>
    </xf>
    <xf numFmtId="4" fontId="40" fillId="0" borderId="7" xfId="0" applyNumberFormat="1" applyFont="1" applyBorder="1" applyAlignment="1">
      <alignment vertical="center" wrapText="1"/>
    </xf>
    <xf numFmtId="0" fontId="21" fillId="0" borderId="0" xfId="0" applyFont="1" applyAlignment="1">
      <alignment horizontal="left" vertical="center"/>
    </xf>
    <xf numFmtId="168" fontId="40" fillId="0" borderId="0" xfId="0" applyNumberFormat="1" applyFont="1" applyAlignment="1">
      <alignment horizontal="left" vertical="center"/>
    </xf>
    <xf numFmtId="49" fontId="22" fillId="2" borderId="0" xfId="0" applyNumberFormat="1" applyFont="1" applyFill="1" applyAlignment="1">
      <alignment horizontal="left" vertical="top" wrapText="1"/>
    </xf>
    <xf numFmtId="49" fontId="22" fillId="2" borderId="0" xfId="0" applyNumberFormat="1" applyFont="1" applyFill="1" applyAlignment="1">
      <alignment horizontal="right" wrapText="1"/>
    </xf>
    <xf numFmtId="49" fontId="23" fillId="0" borderId="5" xfId="0" applyNumberFormat="1" applyFont="1" applyBorder="1" applyAlignment="1">
      <alignment horizontal="left" vertical="top" wrapText="1"/>
    </xf>
    <xf numFmtId="166" fontId="23" fillId="3" borderId="5" xfId="0" applyNumberFormat="1" applyFont="1" applyFill="1" applyBorder="1" applyAlignment="1">
      <alignment horizontal="right" vertical="center" wrapText="1"/>
    </xf>
    <xf numFmtId="0" fontId="23" fillId="0" borderId="5" xfId="0" applyFont="1" applyBorder="1" applyAlignment="1">
      <alignment horizontal="right" vertical="center" wrapText="1"/>
    </xf>
    <xf numFmtId="0" fontId="16" fillId="0" borderId="0" xfId="0" applyFont="1" applyBorder="1" applyAlignment="1">
      <alignment horizontal="left" vertical="center" wrapText="1"/>
    </xf>
    <xf numFmtId="166" fontId="23" fillId="3" borderId="0" xfId="0" applyNumberFormat="1" applyFont="1" applyFill="1" applyBorder="1" applyAlignment="1">
      <alignment horizontal="right" vertical="center" wrapText="1"/>
    </xf>
    <xf numFmtId="0" fontId="23" fillId="0" borderId="0" xfId="0" applyFont="1" applyBorder="1" applyAlignment="1">
      <alignment horizontal="right" vertical="center" wrapText="1"/>
    </xf>
    <xf numFmtId="49" fontId="23" fillId="0" borderId="0" xfId="0" applyNumberFormat="1" applyFont="1" applyBorder="1" applyAlignment="1">
      <alignment horizontal="left" vertical="top" wrapText="1"/>
    </xf>
    <xf numFmtId="0" fontId="16" fillId="0" borderId="6" xfId="0" applyFont="1" applyBorder="1" applyAlignment="1">
      <alignment horizontal="left" vertical="center" wrapText="1"/>
    </xf>
    <xf numFmtId="166" fontId="23" fillId="3" borderId="6" xfId="0" applyNumberFormat="1" applyFont="1" applyFill="1" applyBorder="1" applyAlignment="1">
      <alignment horizontal="right" vertical="center" wrapText="1"/>
    </xf>
    <xf numFmtId="0" fontId="23" fillId="0" borderId="6" xfId="0" applyFont="1" applyBorder="1" applyAlignment="1">
      <alignment horizontal="right" vertical="center" wrapText="1"/>
    </xf>
    <xf numFmtId="0" fontId="0" fillId="0" borderId="0" xfId="0" applyAlignment="1">
      <alignment horizontal="left" vertical="top" wrapText="1"/>
    </xf>
    <xf numFmtId="0" fontId="21" fillId="0" borderId="0" xfId="0" applyFont="1" applyAlignment="1">
      <alignment horizontal="left" vertical="top"/>
    </xf>
    <xf numFmtId="0" fontId="0" fillId="0" borderId="0" xfId="0" applyAlignment="1">
      <alignment horizontal="left"/>
    </xf>
    <xf numFmtId="0" fontId="21" fillId="0" borderId="0" xfId="0" applyFont="1" applyAlignment="1">
      <alignment horizontal="right" vertical="top" wrapText="1"/>
    </xf>
    <xf numFmtId="0" fontId="21" fillId="0" borderId="0" xfId="0" applyFont="1" applyAlignment="1">
      <alignment horizontal="left" vertical="top" wrapText="1"/>
    </xf>
    <xf numFmtId="0" fontId="42" fillId="0" borderId="0" xfId="0" applyFont="1" applyAlignment="1">
      <alignment horizontal="left" vertical="top" wrapText="1"/>
    </xf>
    <xf numFmtId="0" fontId="34" fillId="0" borderId="0" xfId="0" applyFont="1" applyAlignment="1">
      <alignment horizontal="left" vertical="center" wrapText="1"/>
    </xf>
    <xf numFmtId="0" fontId="34" fillId="0" borderId="0" xfId="0" applyFont="1" applyAlignment="1">
      <alignment horizontal="left" vertical="center"/>
    </xf>
    <xf numFmtId="0" fontId="34" fillId="0" borderId="0" xfId="0" applyFont="1" applyAlignment="1">
      <alignment horizontal="left" vertical="top" wrapText="1"/>
    </xf>
    <xf numFmtId="0" fontId="23" fillId="0" borderId="0" xfId="0" applyFont="1"/>
    <xf numFmtId="0" fontId="23" fillId="2" borderId="0" xfId="0" applyFont="1" applyFill="1" applyAlignment="1">
      <alignment horizontal="left" vertical="top" wrapText="1"/>
    </xf>
    <xf numFmtId="166" fontId="23" fillId="0" borderId="0" xfId="0" applyNumberFormat="1" applyFont="1"/>
    <xf numFmtId="0" fontId="47" fillId="0" borderId="0" xfId="0" applyFont="1"/>
    <xf numFmtId="166" fontId="25" fillId="3" borderId="0" xfId="0" applyNumberFormat="1" applyFont="1" applyFill="1" applyAlignment="1">
      <alignment horizontal="right" vertical="center" wrapText="1"/>
    </xf>
    <xf numFmtId="0" fontId="25" fillId="3" borderId="0" xfId="0" applyFont="1" applyFill="1" applyAlignment="1">
      <alignment horizontal="right" vertical="center" wrapText="1"/>
    </xf>
    <xf numFmtId="0" fontId="48" fillId="0" borderId="0" xfId="0" applyFont="1"/>
    <xf numFmtId="166" fontId="48" fillId="0" borderId="0" xfId="0" applyNumberFormat="1" applyFont="1"/>
    <xf numFmtId="0" fontId="33" fillId="0" borderId="0" xfId="0" applyFont="1" applyAlignment="1">
      <alignment horizontal="left" vertical="center" wrapText="1"/>
    </xf>
    <xf numFmtId="0" fontId="29" fillId="0" borderId="0" xfId="0" applyFont="1" applyAlignment="1">
      <alignment horizontal="right" vertical="center" wrapText="1"/>
    </xf>
    <xf numFmtId="0" fontId="33" fillId="0" borderId="0" xfId="0" applyFont="1"/>
    <xf numFmtId="0" fontId="23" fillId="3" borderId="0" xfId="0" applyFont="1" applyFill="1" applyAlignment="1">
      <alignment horizontal="left" vertical="center" wrapText="1"/>
    </xf>
    <xf numFmtId="166" fontId="29" fillId="0" borderId="1" xfId="0" applyNumberFormat="1" applyFont="1" applyBorder="1" applyAlignment="1">
      <alignment horizontal="right" vertical="center" wrapText="1"/>
    </xf>
    <xf numFmtId="0" fontId="23" fillId="0" borderId="1" xfId="0" applyFont="1" applyBorder="1" applyAlignment="1">
      <alignment horizontal="left" vertical="center" wrapText="1"/>
    </xf>
    <xf numFmtId="169" fontId="21" fillId="0" borderId="7" xfId="0" applyNumberFormat="1" applyFont="1" applyBorder="1" applyAlignment="1">
      <alignment vertical="top" wrapText="1"/>
    </xf>
    <xf numFmtId="0" fontId="21" fillId="0" borderId="7" xfId="0" applyFont="1" applyBorder="1" applyAlignment="1">
      <alignment vertical="top"/>
    </xf>
    <xf numFmtId="0" fontId="42" fillId="0" borderId="0" xfId="0" applyFont="1" applyAlignment="1">
      <alignment vertical="top" wrapText="1"/>
    </xf>
    <xf numFmtId="0" fontId="42" fillId="0" borderId="0" xfId="0" applyFont="1" applyAlignment="1">
      <alignment vertical="top"/>
    </xf>
    <xf numFmtId="0" fontId="0" fillId="3" borderId="0" xfId="0" applyFill="1" applyAlignment="1">
      <alignment horizontal="left" vertical="center" wrapText="1"/>
    </xf>
    <xf numFmtId="0" fontId="23" fillId="3" borderId="0" xfId="0" applyFont="1" applyFill="1" applyAlignment="1">
      <alignment horizontal="right" vertical="center" wrapText="1"/>
    </xf>
    <xf numFmtId="0" fontId="23" fillId="0" borderId="2" xfId="0" applyFont="1" applyBorder="1" applyAlignment="1">
      <alignment horizontal="left" vertical="center" wrapText="1"/>
    </xf>
    <xf numFmtId="0" fontId="23" fillId="0" borderId="2" xfId="0" applyFont="1" applyBorder="1" applyAlignment="1">
      <alignment horizontal="right" vertical="center" wrapText="1"/>
    </xf>
    <xf numFmtId="166" fontId="29" fillId="3" borderId="2" xfId="0" applyNumberFormat="1" applyFont="1" applyFill="1" applyBorder="1" applyAlignment="1">
      <alignment horizontal="right" vertical="center" wrapText="1"/>
    </xf>
    <xf numFmtId="166" fontId="33" fillId="3" borderId="1" xfId="0" applyNumberFormat="1" applyFont="1" applyFill="1" applyBorder="1" applyAlignment="1">
      <alignment horizontal="right" vertical="center" wrapText="1"/>
    </xf>
    <xf numFmtId="0" fontId="49" fillId="0" borderId="0" xfId="0" applyFont="1"/>
    <xf numFmtId="0" fontId="50" fillId="0" borderId="0" xfId="0" applyFont="1" applyAlignment="1">
      <alignment horizontal="left" vertical="center"/>
    </xf>
    <xf numFmtId="0" fontId="22" fillId="2" borderId="0" xfId="0" applyFont="1" applyFill="1" applyAlignment="1">
      <alignment vertical="top" wrapText="1"/>
    </xf>
    <xf numFmtId="0" fontId="23" fillId="0" borderId="0" xfId="0" applyFont="1" applyAlignment="1">
      <alignment vertical="top" wrapText="1"/>
    </xf>
    <xf numFmtId="0" fontId="23" fillId="3" borderId="0" xfId="0" applyFont="1" applyFill="1" applyAlignment="1">
      <alignment vertical="top" wrapText="1"/>
    </xf>
    <xf numFmtId="0" fontId="23" fillId="3" borderId="0" xfId="0" applyFont="1" applyFill="1"/>
    <xf numFmtId="166" fontId="22" fillId="2" borderId="0" xfId="0" applyNumberFormat="1" applyFont="1" applyFill="1" applyAlignment="1">
      <alignment vertical="top" wrapText="1"/>
    </xf>
    <xf numFmtId="166" fontId="25" fillId="3" borderId="0" xfId="0" applyNumberFormat="1" applyFont="1" applyFill="1" applyBorder="1" applyAlignment="1">
      <alignment horizontal="right" vertical="center" wrapText="1"/>
    </xf>
    <xf numFmtId="0" fontId="25" fillId="3" borderId="0" xfId="0" applyFont="1" applyFill="1" applyBorder="1" applyAlignment="1">
      <alignment horizontal="right" vertical="center" wrapText="1"/>
    </xf>
    <xf numFmtId="0" fontId="23" fillId="0" borderId="6" xfId="0" applyFont="1" applyBorder="1" applyAlignment="1">
      <alignment vertical="top" wrapText="1"/>
    </xf>
    <xf numFmtId="166" fontId="25" fillId="3" borderId="6" xfId="0" applyNumberFormat="1" applyFont="1" applyFill="1" applyBorder="1" applyAlignment="1">
      <alignment horizontal="right" vertical="center" wrapText="1"/>
    </xf>
    <xf numFmtId="0" fontId="23" fillId="0" borderId="0" xfId="0" applyFont="1" applyAlignment="1">
      <alignment horizontal="left" vertical="top" wrapText="1"/>
    </xf>
    <xf numFmtId="0" fontId="33" fillId="0" borderId="0" xfId="0" applyFont="1" applyAlignment="1">
      <alignment horizontal="left" indent="1"/>
    </xf>
    <xf numFmtId="0" fontId="21" fillId="0" borderId="0" xfId="0" applyFont="1" applyAlignment="1">
      <alignment vertical="top"/>
    </xf>
    <xf numFmtId="0" fontId="36" fillId="0" borderId="0" xfId="0" applyFont="1"/>
    <xf numFmtId="170" fontId="23" fillId="0" borderId="0" xfId="1" applyNumberFormat="1" applyFont="1" applyAlignment="1">
      <alignment horizontal="right" vertical="center" wrapText="1"/>
    </xf>
    <xf numFmtId="170" fontId="25" fillId="0" borderId="0" xfId="0" applyNumberFormat="1" applyFont="1" applyAlignment="1">
      <alignment horizontal="right" vertical="center" wrapText="1"/>
    </xf>
    <xf numFmtId="170" fontId="29" fillId="0" borderId="2" xfId="0" applyNumberFormat="1" applyFont="1" applyBorder="1" applyAlignment="1">
      <alignment horizontal="right" vertical="center" wrapText="1"/>
    </xf>
    <xf numFmtId="170" fontId="33" fillId="3" borderId="2" xfId="0" applyNumberFormat="1" applyFont="1" applyFill="1" applyBorder="1" applyAlignment="1">
      <alignment horizontal="right" vertical="center" wrapText="1"/>
    </xf>
    <xf numFmtId="170" fontId="33" fillId="3" borderId="1" xfId="0" applyNumberFormat="1" applyFont="1" applyFill="1" applyBorder="1" applyAlignment="1">
      <alignment horizontal="right" vertical="center" wrapText="1"/>
    </xf>
    <xf numFmtId="171" fontId="21" fillId="0" borderId="7" xfId="0" applyNumberFormat="1" applyFont="1" applyBorder="1" applyAlignment="1">
      <alignment vertical="center" wrapText="1"/>
    </xf>
    <xf numFmtId="172" fontId="40" fillId="0" borderId="7" xfId="0" applyNumberFormat="1" applyFont="1" applyBorder="1" applyAlignment="1">
      <alignment vertical="center" wrapText="1"/>
    </xf>
    <xf numFmtId="172" fontId="40" fillId="0" borderId="0" xfId="0" applyNumberFormat="1" applyFont="1" applyAlignment="1">
      <alignment horizontal="left" vertical="center"/>
    </xf>
    <xf numFmtId="170" fontId="23" fillId="0" borderId="0" xfId="0" applyNumberFormat="1" applyFont="1" applyAlignment="1">
      <alignment horizontal="right" vertical="center" wrapText="1"/>
    </xf>
    <xf numFmtId="0" fontId="16" fillId="0" borderId="0" xfId="0" applyFont="1" applyAlignment="1">
      <alignment vertical="top" wrapText="1"/>
    </xf>
    <xf numFmtId="0" fontId="22" fillId="2" borderId="0" xfId="0" applyFont="1" applyFill="1" applyBorder="1" applyAlignment="1">
      <alignment vertical="top" wrapText="1"/>
    </xf>
    <xf numFmtId="0" fontId="22" fillId="2" borderId="0" xfId="0" applyFont="1" applyFill="1" applyBorder="1" applyAlignment="1">
      <alignment horizontal="right" wrapText="1"/>
    </xf>
    <xf numFmtId="170" fontId="23" fillId="0" borderId="0" xfId="0" applyNumberFormat="1" applyFont="1" applyBorder="1" applyAlignment="1">
      <alignment horizontal="right" vertical="center" wrapText="1"/>
    </xf>
    <xf numFmtId="0" fontId="25" fillId="0" borderId="6" xfId="0" applyFont="1" applyBorder="1" applyAlignment="1">
      <alignment vertical="top" wrapText="1"/>
    </xf>
    <xf numFmtId="170" fontId="23" fillId="0" borderId="6" xfId="0" applyNumberFormat="1" applyFont="1" applyBorder="1" applyAlignment="1">
      <alignment horizontal="right" vertical="center" wrapText="1"/>
    </xf>
    <xf numFmtId="0" fontId="36" fillId="0" borderId="0" xfId="0" applyFont="1" applyAlignment="1">
      <alignment horizontal="left" vertical="top"/>
    </xf>
    <xf numFmtId="0" fontId="18" fillId="0" borderId="0" xfId="0" applyFont="1" applyAlignment="1">
      <alignment horizontal="left" indent="1"/>
    </xf>
    <xf numFmtId="0" fontId="0" fillId="0" borderId="0" xfId="0" applyAlignment="1">
      <alignment horizontal="left" indent="1"/>
    </xf>
    <xf numFmtId="0" fontId="52" fillId="0" borderId="0" xfId="0" applyFont="1"/>
    <xf numFmtId="166" fontId="29" fillId="0" borderId="4" xfId="0" applyNumberFormat="1" applyFont="1" applyBorder="1" applyAlignment="1">
      <alignment horizontal="right" vertical="center" wrapText="1"/>
    </xf>
    <xf numFmtId="166" fontId="40" fillId="0" borderId="7" xfId="0" applyNumberFormat="1" applyFont="1" applyBorder="1" applyAlignment="1">
      <alignment vertical="top" wrapText="1"/>
    </xf>
    <xf numFmtId="0" fontId="40" fillId="0" borderId="7" xfId="0" applyFont="1" applyBorder="1" applyAlignment="1">
      <alignment vertical="top" wrapText="1"/>
    </xf>
    <xf numFmtId="0" fontId="25" fillId="0" borderId="3" xfId="0" applyFont="1" applyBorder="1" applyAlignment="1">
      <alignment horizontal="left" vertical="center" wrapText="1"/>
    </xf>
    <xf numFmtId="166" fontId="33" fillId="3" borderId="3" xfId="0" applyNumberFormat="1" applyFont="1" applyFill="1" applyBorder="1" applyAlignment="1">
      <alignment horizontal="right" vertical="center" wrapText="1"/>
    </xf>
    <xf numFmtId="166" fontId="33" fillId="3" borderId="4" xfId="0" applyNumberFormat="1" applyFont="1" applyFill="1" applyBorder="1" applyAlignment="1">
      <alignment horizontal="right" vertical="center" wrapText="1"/>
    </xf>
    <xf numFmtId="166" fontId="40" fillId="0" borderId="7" xfId="0" applyNumberFormat="1" applyFont="1" applyBorder="1" applyAlignment="1">
      <alignment vertical="center" wrapText="1"/>
    </xf>
    <xf numFmtId="166" fontId="40" fillId="0" borderId="0" xfId="0" applyNumberFormat="1" applyFont="1" applyBorder="1" applyAlignment="1">
      <alignment vertical="center" wrapText="1"/>
    </xf>
    <xf numFmtId="0" fontId="40" fillId="0" borderId="0" xfId="0" applyFont="1" applyBorder="1" applyAlignment="1">
      <alignment vertical="center" wrapText="1"/>
    </xf>
    <xf numFmtId="166" fontId="40" fillId="0" borderId="0" xfId="0" applyNumberFormat="1" applyFont="1" applyAlignment="1">
      <alignment horizontal="left" vertical="center"/>
    </xf>
    <xf numFmtId="0" fontId="0" fillId="0" borderId="0" xfId="0" applyBorder="1"/>
    <xf numFmtId="0" fontId="23" fillId="0" borderId="0" xfId="0" applyFont="1" applyAlignment="1">
      <alignment vertical="top"/>
    </xf>
    <xf numFmtId="0" fontId="0" fillId="0" borderId="0" xfId="0" applyAlignment="1">
      <alignment vertical="top"/>
    </xf>
    <xf numFmtId="0" fontId="54" fillId="0" borderId="0" xfId="0" applyFont="1" applyAlignment="1">
      <alignment horizontal="left" vertical="center"/>
    </xf>
    <xf numFmtId="166" fontId="22" fillId="2" borderId="0" xfId="0" applyNumberFormat="1" applyFont="1" applyFill="1" applyAlignment="1">
      <alignment horizontal="right" wrapText="1"/>
    </xf>
    <xf numFmtId="0" fontId="33" fillId="0" borderId="8" xfId="0" applyFont="1" applyBorder="1" applyAlignment="1">
      <alignment horizontal="left" vertical="center" wrapText="1"/>
    </xf>
    <xf numFmtId="166" fontId="33" fillId="0" borderId="8" xfId="0" applyNumberFormat="1" applyFont="1" applyBorder="1" applyAlignment="1">
      <alignment horizontal="right" vertical="center" wrapText="1"/>
    </xf>
    <xf numFmtId="0" fontId="0" fillId="0" borderId="8" xfId="0" applyBorder="1" applyAlignment="1">
      <alignment horizontal="left" vertical="center" wrapText="1"/>
    </xf>
    <xf numFmtId="173" fontId="16" fillId="0" borderId="0" xfId="0" applyNumberFormat="1" applyFont="1"/>
    <xf numFmtId="166" fontId="25" fillId="3" borderId="3" xfId="0" applyNumberFormat="1" applyFont="1" applyFill="1" applyBorder="1" applyAlignment="1">
      <alignment horizontal="right" vertical="center" wrapText="1"/>
    </xf>
    <xf numFmtId="0" fontId="16" fillId="0" borderId="0" xfId="0" applyFont="1"/>
    <xf numFmtId="166" fontId="33" fillId="0" borderId="9" xfId="0" applyNumberFormat="1" applyFont="1" applyBorder="1" applyAlignment="1">
      <alignment horizontal="right" vertical="center" wrapText="1"/>
    </xf>
    <xf numFmtId="0" fontId="23" fillId="0" borderId="10" xfId="0" applyFont="1" applyBorder="1" applyAlignment="1">
      <alignment horizontal="right" vertical="center" wrapText="1"/>
    </xf>
    <xf numFmtId="166" fontId="33" fillId="0" borderId="11" xfId="0" applyNumberFormat="1" applyFont="1" applyBorder="1" applyAlignment="1">
      <alignment horizontal="right" vertical="center" wrapText="1"/>
    </xf>
    <xf numFmtId="0" fontId="40" fillId="0" borderId="0" xfId="0" applyFont="1" applyAlignment="1">
      <alignment horizontal="left" vertical="center"/>
    </xf>
    <xf numFmtId="0" fontId="56" fillId="0" borderId="0" xfId="0" applyFont="1" applyFill="1" applyAlignment="1">
      <alignment horizontal="left" vertical="center" wrapText="1"/>
    </xf>
    <xf numFmtId="166" fontId="56" fillId="0" borderId="0" xfId="0" applyNumberFormat="1" applyFont="1" applyFill="1" applyAlignment="1">
      <alignment horizontal="right" vertical="center" wrapText="1"/>
    </xf>
    <xf numFmtId="0" fontId="21" fillId="0" borderId="0" xfId="0" applyFont="1" applyAlignment="1">
      <alignment horizontal="left" vertical="center" wrapText="1"/>
    </xf>
    <xf numFmtId="0" fontId="16" fillId="0" borderId="0" xfId="0" applyFont="1" applyBorder="1" applyAlignment="1">
      <alignment vertical="top" wrapText="1"/>
    </xf>
    <xf numFmtId="166" fontId="25" fillId="0" borderId="0" xfId="0" applyNumberFormat="1" applyFont="1" applyBorder="1" applyAlignment="1">
      <alignment horizontal="right" vertical="center" wrapText="1"/>
    </xf>
    <xf numFmtId="0" fontId="25" fillId="0" borderId="0" xfId="0" applyFont="1" applyBorder="1" applyAlignment="1">
      <alignment horizontal="right" vertical="center" wrapText="1"/>
    </xf>
    <xf numFmtId="0" fontId="0" fillId="0" borderId="6" xfId="0" applyBorder="1" applyAlignment="1">
      <alignment vertical="top" wrapText="1"/>
    </xf>
    <xf numFmtId="170" fontId="25" fillId="0" borderId="0" xfId="1" applyNumberFormat="1" applyFont="1" applyAlignment="1">
      <alignment horizontal="right" vertical="center" wrapText="1"/>
    </xf>
    <xf numFmtId="174" fontId="25" fillId="0" borderId="0" xfId="1" applyNumberFormat="1" applyFont="1" applyAlignment="1">
      <alignment horizontal="right" vertical="center" wrapText="1"/>
    </xf>
    <xf numFmtId="0" fontId="29" fillId="0" borderId="1" xfId="0" applyFont="1" applyBorder="1" applyAlignment="1">
      <alignment horizontal="left" vertical="center" wrapText="1"/>
    </xf>
    <xf numFmtId="170" fontId="29" fillId="0" borderId="1" xfId="1" applyNumberFormat="1" applyFont="1" applyBorder="1" applyAlignment="1">
      <alignment horizontal="right" vertical="center" wrapText="1"/>
    </xf>
    <xf numFmtId="174" fontId="25" fillId="0" borderId="4" xfId="1" applyNumberFormat="1" applyFont="1" applyBorder="1" applyAlignment="1">
      <alignment horizontal="right" vertical="center" wrapText="1"/>
    </xf>
    <xf numFmtId="0" fontId="58" fillId="0" borderId="1" xfId="0" applyFont="1" applyBorder="1" applyAlignment="1">
      <alignment horizontal="left" vertical="center" wrapText="1"/>
    </xf>
    <xf numFmtId="0" fontId="59" fillId="0" borderId="0" xfId="0" applyFont="1" applyAlignment="1">
      <alignment horizontal="left" vertical="top"/>
    </xf>
    <xf numFmtId="0" fontId="60" fillId="0" borderId="0" xfId="0" applyFont="1" applyAlignment="1">
      <alignment horizontal="left" vertical="top"/>
    </xf>
    <xf numFmtId="0" fontId="25" fillId="0" borderId="0" xfId="0" applyFont="1" applyAlignment="1">
      <alignment horizontal="left" vertical="top" wrapText="1"/>
    </xf>
    <xf numFmtId="3" fontId="25" fillId="0" borderId="0" xfId="0" applyNumberFormat="1" applyFont="1" applyAlignment="1">
      <alignment horizontal="right" vertical="center" wrapText="1"/>
    </xf>
    <xf numFmtId="0" fontId="48" fillId="0" borderId="0" xfId="0" applyFont="1" applyAlignment="1">
      <alignment horizontal="right" vertical="center" wrapText="1"/>
    </xf>
    <xf numFmtId="174" fontId="25" fillId="0" borderId="0" xfId="0" applyNumberFormat="1" applyFont="1" applyAlignment="1">
      <alignment horizontal="right" vertical="center" wrapText="1"/>
    </xf>
    <xf numFmtId="0" fontId="56" fillId="0" borderId="0" xfId="0" applyFont="1" applyAlignment="1">
      <alignment horizontal="left" vertical="center" wrapText="1"/>
    </xf>
    <xf numFmtId="0" fontId="29" fillId="0" borderId="2" xfId="0" applyFont="1" applyBorder="1" applyAlignment="1">
      <alignment horizontal="left" vertical="center" wrapText="1"/>
    </xf>
    <xf numFmtId="0" fontId="58" fillId="0" borderId="2" xfId="0" applyFont="1" applyBorder="1" applyAlignment="1">
      <alignment horizontal="left" vertical="center" wrapText="1"/>
    </xf>
    <xf numFmtId="0" fontId="25" fillId="0" borderId="2" xfId="0" applyFont="1" applyBorder="1" applyAlignment="1">
      <alignment horizontal="left" vertical="center" wrapText="1"/>
    </xf>
    <xf numFmtId="0" fontId="25" fillId="0" borderId="2" xfId="0" applyFont="1" applyBorder="1" applyAlignment="1">
      <alignment horizontal="right" vertical="center" wrapText="1"/>
    </xf>
    <xf numFmtId="166" fontId="29" fillId="0" borderId="2" xfId="0" applyNumberFormat="1" applyFont="1" applyFill="1" applyBorder="1" applyAlignment="1">
      <alignment horizontal="right" vertical="center" wrapText="1"/>
    </xf>
    <xf numFmtId="166" fontId="29" fillId="0" borderId="1" xfId="0" applyNumberFormat="1" applyFont="1" applyFill="1" applyBorder="1" applyAlignment="1">
      <alignment horizontal="right" vertical="center" wrapText="1"/>
    </xf>
    <xf numFmtId="0" fontId="58" fillId="0" borderId="0" xfId="0" applyFont="1"/>
    <xf numFmtId="0" fontId="22" fillId="2" borderId="0" xfId="0" applyFont="1" applyFill="1" applyAlignment="1">
      <alignment horizontal="left" vertical="top" wrapText="1"/>
    </xf>
    <xf numFmtId="0" fontId="22" fillId="2" borderId="0" xfId="0" applyFont="1" applyFill="1" applyBorder="1" applyAlignment="1">
      <alignment horizontal="left" vertical="top" wrapText="1"/>
    </xf>
    <xf numFmtId="0" fontId="25" fillId="0" borderId="6" xfId="0" applyFont="1" applyBorder="1" applyAlignment="1">
      <alignment horizontal="left" vertical="top" wrapText="1"/>
    </xf>
    <xf numFmtId="166" fontId="25" fillId="0" borderId="6" xfId="0" applyNumberFormat="1" applyFont="1" applyBorder="1" applyAlignment="1">
      <alignment horizontal="right" vertical="center" wrapText="1"/>
    </xf>
    <xf numFmtId="0" fontId="25" fillId="0" borderId="6" xfId="0" applyFont="1" applyBorder="1" applyAlignment="1">
      <alignment horizontal="right" vertical="center" wrapText="1"/>
    </xf>
    <xf numFmtId="0" fontId="61" fillId="0" borderId="0" xfId="0" applyFont="1" applyAlignment="1"/>
    <xf numFmtId="0" fontId="58" fillId="0" borderId="0" xfId="0" applyFont="1" applyAlignment="1"/>
    <xf numFmtId="0" fontId="58" fillId="0" borderId="0" xfId="0" applyFont="1" applyAlignment="1">
      <alignment horizontal="left" vertical="top"/>
    </xf>
    <xf numFmtId="0" fontId="58" fillId="0" borderId="0" xfId="0" applyFont="1" applyAlignment="1">
      <alignment vertical="top"/>
    </xf>
    <xf numFmtId="0" fontId="62" fillId="0" borderId="0" xfId="0" applyFont="1"/>
    <xf numFmtId="166" fontId="0" fillId="0" borderId="0" xfId="0" applyNumberFormat="1"/>
    <xf numFmtId="166" fontId="33" fillId="0" borderId="0" xfId="0" applyNumberFormat="1" applyFont="1" applyBorder="1" applyAlignment="1">
      <alignment horizontal="right" vertical="center" wrapText="1"/>
    </xf>
    <xf numFmtId="0" fontId="23" fillId="0" borderId="0" xfId="0" applyFont="1" applyBorder="1" applyAlignment="1">
      <alignment horizontal="left" vertical="top" wrapText="1"/>
    </xf>
    <xf numFmtId="0" fontId="23" fillId="0" borderId="6" xfId="0" applyFont="1" applyBorder="1" applyAlignment="1">
      <alignment horizontal="left" vertical="top" wrapText="1"/>
    </xf>
    <xf numFmtId="0" fontId="22" fillId="2" borderId="0" xfId="5" applyFont="1" applyFill="1" applyAlignment="1">
      <alignment horizontal="right" wrapText="1"/>
    </xf>
    <xf numFmtId="0" fontId="23" fillId="0" borderId="0" xfId="5" applyFont="1" applyFill="1" applyAlignment="1">
      <alignment horizontal="left" vertical="center" wrapText="1"/>
    </xf>
    <xf numFmtId="174" fontId="23" fillId="0" borderId="0" xfId="5" applyNumberFormat="1" applyFont="1" applyFill="1" applyAlignment="1">
      <alignment horizontal="right" vertical="center" wrapText="1"/>
    </xf>
    <xf numFmtId="0" fontId="23" fillId="0" borderId="0" xfId="5" applyFont="1" applyFill="1" applyAlignment="1">
      <alignment horizontal="right" vertical="center" wrapText="1"/>
    </xf>
    <xf numFmtId="0" fontId="16" fillId="0" borderId="0" xfId="2" applyFill="1"/>
    <xf numFmtId="0" fontId="25" fillId="0" borderId="0" xfId="5" applyFont="1" applyFill="1" applyAlignment="1">
      <alignment horizontal="left" vertical="center" wrapText="1"/>
    </xf>
    <xf numFmtId="174" fontId="25" fillId="0" borderId="0" xfId="5" applyNumberFormat="1" applyFont="1" applyFill="1" applyAlignment="1">
      <alignment horizontal="right" vertical="center" wrapText="1"/>
    </xf>
    <xf numFmtId="0" fontId="25" fillId="0" borderId="0" xfId="5" applyFont="1" applyFill="1" applyAlignment="1">
      <alignment horizontal="right" vertical="center" wrapText="1"/>
    </xf>
    <xf numFmtId="0" fontId="25" fillId="3" borderId="0" xfId="5" applyFont="1" applyFill="1" applyAlignment="1">
      <alignment horizontal="left" vertical="center" wrapText="1"/>
    </xf>
    <xf numFmtId="174" fontId="23" fillId="0" borderId="0" xfId="6" applyNumberFormat="1" applyFont="1" applyFill="1" applyAlignment="1">
      <alignment horizontal="right" vertical="center" wrapText="1"/>
    </xf>
    <xf numFmtId="0" fontId="23" fillId="0" borderId="0" xfId="2" applyFont="1" applyFill="1"/>
    <xf numFmtId="0" fontId="33" fillId="0" borderId="4" xfId="5" applyFont="1" applyBorder="1" applyAlignment="1">
      <alignment horizontal="left" vertical="center" wrapText="1"/>
    </xf>
    <xf numFmtId="166" fontId="33" fillId="0" borderId="4" xfId="5" applyNumberFormat="1" applyFont="1" applyBorder="1" applyAlignment="1">
      <alignment horizontal="right" vertical="center" wrapText="1"/>
    </xf>
    <xf numFmtId="0" fontId="1" fillId="0" borderId="4" xfId="5" applyFont="1" applyBorder="1" applyAlignment="1">
      <alignment horizontal="left" vertical="center" wrapText="1"/>
    </xf>
    <xf numFmtId="0" fontId="36" fillId="0" borderId="0" xfId="2" applyFont="1"/>
    <xf numFmtId="0" fontId="21" fillId="0" borderId="0" xfId="5" applyFont="1" applyAlignment="1">
      <alignment horizontal="left" vertical="top" wrapText="1"/>
    </xf>
    <xf numFmtId="174" fontId="21" fillId="0" borderId="0" xfId="5" applyNumberFormat="1" applyFont="1" applyAlignment="1">
      <alignment horizontal="left" vertical="top" wrapText="1"/>
    </xf>
    <xf numFmtId="0" fontId="33" fillId="0" borderId="0" xfId="5" applyFont="1" applyAlignment="1">
      <alignment horizontal="left" vertical="top" wrapText="1"/>
    </xf>
    <xf numFmtId="0" fontId="22" fillId="2" borderId="0" xfId="2" applyFont="1" applyFill="1" applyAlignment="1">
      <alignment horizontal="right" wrapText="1"/>
    </xf>
    <xf numFmtId="0" fontId="25" fillId="0" borderId="0" xfId="2" applyFont="1" applyAlignment="1">
      <alignment horizontal="left" vertical="center" wrapText="1"/>
    </xf>
    <xf numFmtId="174" fontId="25" fillId="0" borderId="0" xfId="2" applyNumberFormat="1" applyFont="1" applyAlignment="1">
      <alignment horizontal="right" vertical="center" wrapText="1"/>
    </xf>
    <xf numFmtId="0" fontId="25" fillId="0" borderId="0" xfId="2" applyFont="1" applyAlignment="1">
      <alignment horizontal="right" vertical="center" wrapText="1"/>
    </xf>
    <xf numFmtId="175" fontId="36" fillId="0" borderId="0" xfId="2" applyNumberFormat="1" applyFont="1"/>
    <xf numFmtId="166" fontId="36" fillId="0" borderId="0" xfId="2" applyNumberFormat="1" applyFont="1"/>
    <xf numFmtId="0" fontId="25" fillId="0" borderId="0" xfId="2" applyFont="1" applyFill="1" applyAlignment="1">
      <alignment horizontal="left" vertical="center" wrapText="1"/>
    </xf>
    <xf numFmtId="174" fontId="25" fillId="0" borderId="0" xfId="2" applyNumberFormat="1" applyFont="1" applyFill="1" applyAlignment="1">
      <alignment horizontal="right" vertical="center" wrapText="1"/>
    </xf>
    <xf numFmtId="0" fontId="25" fillId="0" borderId="0" xfId="2" applyFont="1" applyFill="1" applyAlignment="1">
      <alignment horizontal="right" vertical="center" wrapText="1"/>
    </xf>
    <xf numFmtId="175" fontId="36" fillId="0" borderId="0" xfId="2" applyNumberFormat="1" applyFont="1" applyFill="1"/>
    <xf numFmtId="0" fontId="36" fillId="0" borderId="0" xfId="2" applyFont="1" applyFill="1"/>
    <xf numFmtId="176" fontId="36" fillId="0" borderId="0" xfId="2" applyNumberFormat="1" applyFont="1"/>
    <xf numFmtId="0" fontId="25" fillId="3" borderId="0" xfId="2" applyFont="1" applyFill="1" applyAlignment="1">
      <alignment horizontal="left" vertical="center" wrapText="1"/>
    </xf>
    <xf numFmtId="174" fontId="25" fillId="3" borderId="0" xfId="2" applyNumberFormat="1" applyFont="1" applyFill="1" applyAlignment="1">
      <alignment horizontal="right" vertical="center" wrapText="1"/>
    </xf>
    <xf numFmtId="0" fontId="25" fillId="3" borderId="0" xfId="2" applyFont="1" applyFill="1" applyAlignment="1">
      <alignment horizontal="right" vertical="center" wrapText="1"/>
    </xf>
    <xf numFmtId="0" fontId="49" fillId="0" borderId="0" xfId="2" applyFont="1" applyFill="1" applyAlignment="1">
      <alignment horizontal="left" vertical="center" wrapText="1"/>
    </xf>
    <xf numFmtId="174" fontId="25" fillId="0" borderId="0" xfId="6" applyNumberFormat="1" applyFont="1" applyFill="1" applyAlignment="1">
      <alignment horizontal="right" vertical="center" wrapText="1"/>
    </xf>
    <xf numFmtId="49" fontId="25" fillId="0" borderId="0" xfId="2" applyNumberFormat="1" applyFont="1" applyAlignment="1">
      <alignment horizontal="left" vertical="center" wrapText="1"/>
    </xf>
    <xf numFmtId="49" fontId="25" fillId="0" borderId="0" xfId="2" applyNumberFormat="1" applyFont="1" applyFill="1" applyAlignment="1">
      <alignment horizontal="left" vertical="center" wrapText="1"/>
    </xf>
    <xf numFmtId="177" fontId="36" fillId="0" borderId="0" xfId="2" applyNumberFormat="1" applyFont="1"/>
    <xf numFmtId="0" fontId="29" fillId="0" borderId="3" xfId="2" applyFont="1" applyBorder="1" applyAlignment="1">
      <alignment horizontal="left" vertical="center" wrapText="1"/>
    </xf>
    <xf numFmtId="166" fontId="29" fillId="0" borderId="3" xfId="2" applyNumberFormat="1" applyFont="1" applyBorder="1" applyAlignment="1">
      <alignment horizontal="right" vertical="center" wrapText="1"/>
    </xf>
    <xf numFmtId="0" fontId="36" fillId="0" borderId="3" xfId="2" applyFont="1" applyBorder="1" applyAlignment="1">
      <alignment horizontal="left" vertical="center" wrapText="1"/>
    </xf>
    <xf numFmtId="0" fontId="29" fillId="0" borderId="4" xfId="2" applyFont="1" applyBorder="1" applyAlignment="1">
      <alignment horizontal="left" vertical="center" wrapText="1"/>
    </xf>
    <xf numFmtId="166" fontId="29" fillId="0" borderId="4" xfId="2" applyNumberFormat="1" applyFont="1" applyBorder="1" applyAlignment="1">
      <alignment horizontal="right" vertical="center" wrapText="1"/>
    </xf>
    <xf numFmtId="0" fontId="36" fillId="0" borderId="4" xfId="2" applyFont="1" applyBorder="1" applyAlignment="1">
      <alignment horizontal="left" vertical="center" wrapText="1"/>
    </xf>
    <xf numFmtId="0" fontId="34" fillId="0" borderId="0" xfId="2" applyFont="1" applyFill="1" applyAlignment="1">
      <alignment horizontal="left" vertical="center"/>
    </xf>
    <xf numFmtId="0" fontId="21" fillId="0" borderId="0" xfId="2" applyFont="1" applyAlignment="1">
      <alignment horizontal="left" vertical="center" wrapText="1"/>
    </xf>
    <xf numFmtId="0" fontId="25" fillId="0" borderId="5" xfId="2" applyFont="1" applyBorder="1" applyAlignment="1">
      <alignment horizontal="left" vertical="center" wrapText="1"/>
    </xf>
    <xf numFmtId="0" fontId="25" fillId="0" borderId="0" xfId="2" applyFont="1" applyBorder="1" applyAlignment="1">
      <alignment horizontal="left" vertical="center" wrapText="1"/>
    </xf>
    <xf numFmtId="0" fontId="25" fillId="0" borderId="6" xfId="2" applyFont="1" applyBorder="1" applyAlignment="1">
      <alignment horizontal="left" vertical="center" wrapText="1"/>
    </xf>
    <xf numFmtId="0" fontId="16" fillId="0" borderId="0" xfId="2" applyBorder="1" applyAlignment="1">
      <alignment horizontal="left" vertical="top"/>
    </xf>
    <xf numFmtId="0" fontId="16" fillId="0" borderId="0" xfId="2" applyAlignment="1">
      <alignment horizontal="left" vertical="top"/>
    </xf>
    <xf numFmtId="0" fontId="1" fillId="0" borderId="0" xfId="5" applyAlignment="1">
      <alignment horizontal="left" vertical="top"/>
    </xf>
    <xf numFmtId="0" fontId="1" fillId="2" borderId="0" xfId="5" applyFill="1" applyAlignment="1">
      <alignment horizontal="left" vertical="top" wrapText="1" indent="1"/>
    </xf>
    <xf numFmtId="0" fontId="16" fillId="2" borderId="0" xfId="2" applyFill="1" applyAlignment="1">
      <alignment horizontal="left" vertical="top" wrapText="1" indent="1"/>
    </xf>
    <xf numFmtId="0" fontId="21" fillId="0" borderId="0" xfId="2" applyFont="1" applyAlignment="1">
      <alignment horizontal="left" vertical="center" wrapText="1" indent="1"/>
    </xf>
    <xf numFmtId="0" fontId="22" fillId="2" borderId="0" xfId="2" applyFont="1" applyFill="1" applyAlignment="1">
      <alignment horizontal="left" vertical="top" wrapText="1" indent="1"/>
    </xf>
    <xf numFmtId="0" fontId="16" fillId="0" borderId="0" xfId="2" applyAlignment="1"/>
    <xf numFmtId="0" fontId="1" fillId="2" borderId="0" xfId="3" applyFill="1" applyAlignment="1">
      <alignment vertical="top" wrapText="1"/>
    </xf>
    <xf numFmtId="0" fontId="22" fillId="2" borderId="0" xfId="3" applyFont="1" applyFill="1" applyAlignment="1">
      <alignment wrapText="1"/>
    </xf>
    <xf numFmtId="0" fontId="23" fillId="0" borderId="0" xfId="3" applyFont="1" applyAlignment="1">
      <alignment vertical="center" wrapText="1"/>
    </xf>
    <xf numFmtId="3" fontId="25" fillId="0" borderId="0" xfId="4" applyNumberFormat="1" applyFont="1" applyAlignment="1">
      <alignment vertical="center" wrapText="1"/>
    </xf>
    <xf numFmtId="0" fontId="25" fillId="0" borderId="0" xfId="0" applyFont="1" applyFill="1" applyAlignment="1">
      <alignment vertical="center" wrapText="1"/>
    </xf>
    <xf numFmtId="3" fontId="25" fillId="0" borderId="0" xfId="4" applyNumberFormat="1" applyFont="1" applyFill="1" applyAlignment="1">
      <alignment vertical="center" wrapText="1"/>
    </xf>
    <xf numFmtId="0" fontId="25" fillId="0" borderId="0" xfId="3" applyFont="1" applyFill="1" applyAlignment="1">
      <alignment vertical="center" wrapText="1"/>
    </xf>
    <xf numFmtId="0" fontId="29" fillId="0" borderId="0" xfId="3" applyFont="1" applyFill="1" applyAlignment="1">
      <alignment vertical="center" wrapText="1"/>
    </xf>
    <xf numFmtId="165" fontId="29" fillId="0" borderId="0" xfId="4" applyNumberFormat="1" applyFont="1" applyFill="1" applyAlignment="1">
      <alignment vertical="center" wrapText="1"/>
    </xf>
    <xf numFmtId="0" fontId="33" fillId="0" borderId="1" xfId="3" applyFont="1" applyBorder="1" applyAlignment="1">
      <alignment vertical="center" wrapText="1"/>
    </xf>
    <xf numFmtId="166" fontId="33" fillId="0" borderId="1" xfId="3" applyNumberFormat="1" applyFont="1" applyBorder="1" applyAlignment="1">
      <alignment vertical="center" wrapText="1"/>
    </xf>
    <xf numFmtId="0" fontId="1" fillId="0" borderId="1" xfId="3" applyBorder="1" applyAlignment="1">
      <alignment vertical="center" wrapText="1"/>
    </xf>
    <xf numFmtId="0" fontId="35" fillId="0" borderId="0" xfId="3" applyFont="1" applyFill="1" applyAlignment="1">
      <alignment vertical="top" wrapText="1"/>
    </xf>
    <xf numFmtId="0" fontId="0" fillId="2" borderId="0" xfId="0" applyFill="1" applyAlignment="1">
      <alignment vertical="top" wrapText="1"/>
    </xf>
    <xf numFmtId="166" fontId="23" fillId="0" borderId="0" xfId="0" applyNumberFormat="1" applyFont="1" applyFill="1" applyAlignment="1">
      <alignment vertical="center" wrapText="1"/>
    </xf>
    <xf numFmtId="0" fontId="23" fillId="0" borderId="0" xfId="0" applyFont="1" applyFill="1" applyAlignment="1">
      <alignment vertical="center" wrapText="1"/>
    </xf>
    <xf numFmtId="0" fontId="36" fillId="0" borderId="0" xfId="0" applyFont="1" applyFill="1" applyAlignment="1">
      <alignment vertical="center" wrapText="1"/>
    </xf>
    <xf numFmtId="166" fontId="23" fillId="0" borderId="0" xfId="0" applyNumberFormat="1" applyFont="1" applyAlignment="1">
      <alignment vertical="center" wrapText="1"/>
    </xf>
    <xf numFmtId="0" fontId="23" fillId="0" borderId="0" xfId="0" applyFont="1" applyAlignment="1">
      <alignment vertical="center" wrapText="1"/>
    </xf>
    <xf numFmtId="166" fontId="25" fillId="0" borderId="0" xfId="0" applyNumberFormat="1" applyFont="1" applyFill="1" applyAlignment="1">
      <alignment vertical="center" wrapText="1"/>
    </xf>
    <xf numFmtId="0" fontId="25" fillId="3" borderId="0" xfId="0" applyFont="1" applyFill="1" applyAlignment="1">
      <alignment vertical="center" wrapText="1"/>
    </xf>
    <xf numFmtId="0" fontId="29" fillId="0" borderId="0" xfId="0" applyFont="1" applyFill="1" applyAlignment="1">
      <alignment vertical="center" wrapText="1"/>
    </xf>
    <xf numFmtId="166" fontId="33" fillId="0" borderId="0" xfId="0" applyNumberFormat="1" applyFont="1" applyAlignment="1">
      <alignment vertical="center" wrapText="1"/>
    </xf>
    <xf numFmtId="0" fontId="33" fillId="0" borderId="0" xfId="0" applyFont="1" applyAlignment="1">
      <alignment vertical="center" wrapText="1"/>
    </xf>
    <xf numFmtId="166" fontId="25" fillId="0" borderId="0" xfId="0" applyNumberFormat="1" applyFont="1" applyAlignment="1">
      <alignment vertical="center" wrapText="1"/>
    </xf>
    <xf numFmtId="0" fontId="33" fillId="0" borderId="0" xfId="0" applyFont="1" applyFill="1" applyAlignment="1">
      <alignment vertical="center" wrapText="1"/>
    </xf>
    <xf numFmtId="0" fontId="25" fillId="0" borderId="0" xfId="0" quotePrefix="1" applyFont="1" applyFill="1" applyAlignment="1">
      <alignment vertical="center" wrapText="1"/>
    </xf>
    <xf numFmtId="0" fontId="25" fillId="3" borderId="0" xfId="0" quotePrefix="1" applyFont="1" applyFill="1" applyAlignment="1">
      <alignment vertical="center" wrapText="1"/>
    </xf>
    <xf numFmtId="165" fontId="23" fillId="0" borderId="0" xfId="1" applyNumberFormat="1" applyFont="1" applyAlignment="1"/>
    <xf numFmtId="165" fontId="23" fillId="0" borderId="0" xfId="1" applyNumberFormat="1" applyFont="1" applyFill="1" applyAlignment="1"/>
    <xf numFmtId="166" fontId="23" fillId="3" borderId="0" xfId="0" applyNumberFormat="1" applyFont="1" applyFill="1" applyAlignment="1">
      <alignment vertical="center" wrapText="1"/>
    </xf>
    <xf numFmtId="0" fontId="33" fillId="0" borderId="2" xfId="0" applyFont="1" applyBorder="1" applyAlignment="1">
      <alignment vertical="center" wrapText="1"/>
    </xf>
    <xf numFmtId="166" fontId="33" fillId="0" borderId="2" xfId="0" applyNumberFormat="1" applyFont="1" applyBorder="1" applyAlignment="1">
      <alignment vertical="center" wrapText="1"/>
    </xf>
    <xf numFmtId="0" fontId="0" fillId="0" borderId="2" xfId="0" applyBorder="1" applyAlignment="1">
      <alignment vertical="center" wrapText="1"/>
    </xf>
    <xf numFmtId="0" fontId="23" fillId="0" borderId="3" xfId="0" applyFont="1" applyBorder="1" applyAlignment="1">
      <alignment vertical="center" wrapText="1"/>
    </xf>
    <xf numFmtId="166" fontId="33" fillId="0" borderId="3" xfId="0" applyNumberFormat="1" applyFont="1" applyBorder="1" applyAlignment="1">
      <alignment vertical="center" wrapText="1"/>
    </xf>
    <xf numFmtId="0" fontId="33" fillId="0" borderId="4" xfId="0" applyFont="1" applyBorder="1" applyAlignment="1">
      <alignment vertical="center" wrapText="1"/>
    </xf>
    <xf numFmtId="0" fontId="0" fillId="0" borderId="4" xfId="0" applyBorder="1" applyAlignment="1">
      <alignment vertical="center" wrapText="1"/>
    </xf>
    <xf numFmtId="166" fontId="33" fillId="0" borderId="4" xfId="0" applyNumberFormat="1" applyFont="1" applyBorder="1" applyAlignment="1">
      <alignment vertical="center" wrapText="1"/>
    </xf>
    <xf numFmtId="166" fontId="23" fillId="0" borderId="5" xfId="0" applyNumberFormat="1" applyFont="1" applyBorder="1" applyAlignment="1">
      <alignment vertical="center" wrapText="1"/>
    </xf>
    <xf numFmtId="167" fontId="23" fillId="0" borderId="5" xfId="0" applyNumberFormat="1" applyFont="1" applyBorder="1" applyAlignment="1">
      <alignment vertical="center" wrapText="1"/>
    </xf>
    <xf numFmtId="166" fontId="23" fillId="0" borderId="0" xfId="0" applyNumberFormat="1" applyFont="1" applyBorder="1" applyAlignment="1">
      <alignment vertical="center" wrapText="1"/>
    </xf>
    <xf numFmtId="167" fontId="23" fillId="0" borderId="0" xfId="0" applyNumberFormat="1" applyFont="1" applyBorder="1" applyAlignment="1">
      <alignment vertical="center" wrapText="1"/>
    </xf>
    <xf numFmtId="167" fontId="23" fillId="3" borderId="0" xfId="0" applyNumberFormat="1" applyFont="1" applyFill="1" applyBorder="1" applyAlignment="1">
      <alignment vertical="center" wrapText="1"/>
    </xf>
    <xf numFmtId="166" fontId="23" fillId="0" borderId="6" xfId="0" applyNumberFormat="1" applyFont="1" applyBorder="1" applyAlignment="1">
      <alignment vertical="center" wrapText="1"/>
    </xf>
    <xf numFmtId="167" fontId="23" fillId="3" borderId="6" xfId="0" applyNumberFormat="1" applyFont="1" applyFill="1" applyBorder="1" applyAlignment="1">
      <alignment vertical="center" wrapText="1"/>
    </xf>
    <xf numFmtId="0" fontId="25" fillId="0" borderId="0" xfId="0" applyFont="1" applyAlignment="1">
      <alignment vertical="center" wrapText="1"/>
    </xf>
    <xf numFmtId="0" fontId="33" fillId="0" borderId="1" xfId="0" applyFont="1" applyBorder="1" applyAlignment="1">
      <alignment vertical="center" wrapText="1"/>
    </xf>
    <xf numFmtId="166" fontId="33" fillId="0" borderId="1" xfId="0" applyNumberFormat="1" applyFont="1" applyBorder="1" applyAlignment="1">
      <alignment vertical="center" wrapText="1"/>
    </xf>
    <xf numFmtId="0" fontId="0" fillId="0" borderId="1" xfId="0" applyBorder="1" applyAlignment="1">
      <alignment vertical="center" wrapText="1"/>
    </xf>
    <xf numFmtId="0" fontId="40" fillId="0" borderId="0" xfId="0" applyFont="1" applyAlignment="1">
      <alignment vertical="top"/>
    </xf>
    <xf numFmtId="0" fontId="16" fillId="0" borderId="0" xfId="2" applyAlignment="1">
      <alignment horizontal="left"/>
    </xf>
    <xf numFmtId="166" fontId="23" fillId="0" borderId="5" xfId="2" applyNumberFormat="1" applyFont="1" applyBorder="1" applyAlignment="1">
      <alignment horizontal="left" vertical="center" wrapText="1"/>
    </xf>
    <xf numFmtId="166" fontId="23" fillId="0" borderId="0" xfId="2" applyNumberFormat="1" applyFont="1" applyBorder="1" applyAlignment="1">
      <alignment horizontal="left" vertical="center" wrapText="1"/>
    </xf>
    <xf numFmtId="166" fontId="23" fillId="0" borderId="6" xfId="2" applyNumberFormat="1" applyFont="1" applyBorder="1" applyAlignment="1">
      <alignment horizontal="left" vertical="center" wrapText="1"/>
    </xf>
    <xf numFmtId="0" fontId="61" fillId="0" borderId="0" xfId="0" applyFont="1" applyAlignment="1">
      <alignment horizontal="left" vertical="top" wrapText="1"/>
    </xf>
    <xf numFmtId="0" fontId="21" fillId="0" borderId="0" xfId="0" applyFont="1" applyAlignment="1">
      <alignment vertical="top" wrapText="1"/>
    </xf>
    <xf numFmtId="0" fontId="42" fillId="0" borderId="0" xfId="0" applyFont="1" applyAlignment="1">
      <alignment vertical="top" wrapText="1"/>
    </xf>
    <xf numFmtId="0" fontId="0" fillId="0" borderId="0" xfId="0" applyAlignment="1"/>
    <xf numFmtId="0" fontId="34" fillId="0" borderId="0" xfId="0" applyFont="1" applyAlignment="1">
      <alignment horizontal="left" vertical="center" wrapText="1"/>
    </xf>
    <xf numFmtId="0" fontId="17" fillId="0" borderId="0" xfId="2" applyFont="1" applyAlignment="1"/>
    <xf numFmtId="0" fontId="21" fillId="0" borderId="0" xfId="3" applyFont="1" applyAlignment="1">
      <alignment vertical="top" wrapText="1"/>
    </xf>
    <xf numFmtId="0" fontId="0" fillId="0" borderId="0" xfId="0" applyAlignment="1">
      <alignment vertical="top" wrapText="1"/>
    </xf>
    <xf numFmtId="0" fontId="18" fillId="0" borderId="0" xfId="0" applyFont="1" applyAlignment="1"/>
    <xf numFmtId="0" fontId="34" fillId="0" borderId="0" xfId="0" applyFont="1" applyAlignment="1">
      <alignment horizontal="left" vertical="top"/>
    </xf>
    <xf numFmtId="0" fontId="34" fillId="0" borderId="0" xfId="0" applyFont="1" applyAlignment="1">
      <alignment horizontal="left" vertical="top" wrapText="1"/>
    </xf>
    <xf numFmtId="0" fontId="18" fillId="0" borderId="0" xfId="0" applyFont="1" applyAlignment="1">
      <alignment horizontal="left" indent="1"/>
    </xf>
    <xf numFmtId="0" fontId="23" fillId="0" borderId="0" xfId="0" applyFont="1" applyAlignment="1">
      <alignment horizontal="left" indent="1"/>
    </xf>
    <xf numFmtId="0" fontId="21" fillId="0" borderId="0" xfId="0" applyFont="1" applyAlignment="1">
      <alignment horizontal="right" vertical="top" wrapText="1"/>
    </xf>
    <xf numFmtId="0" fontId="34" fillId="0" borderId="0" xfId="0" applyFont="1" applyAlignment="1">
      <alignment horizontal="left" vertical="center"/>
    </xf>
    <xf numFmtId="0" fontId="14" fillId="0" borderId="0" xfId="0" applyFont="1" applyAlignment="1">
      <alignment horizontal="left"/>
    </xf>
    <xf numFmtId="0" fontId="21" fillId="0" borderId="0" xfId="0" applyFont="1" applyAlignment="1">
      <alignment horizontal="left" vertical="top" wrapText="1"/>
    </xf>
    <xf numFmtId="0" fontId="0" fillId="0" borderId="0" xfId="0" applyAlignment="1">
      <alignment horizontal="left" vertical="top" wrapText="1"/>
    </xf>
    <xf numFmtId="0" fontId="34" fillId="3" borderId="0" xfId="0" applyFont="1" applyFill="1" applyAlignment="1">
      <alignment horizontal="left" vertical="top" wrapText="1"/>
    </xf>
    <xf numFmtId="0" fontId="23" fillId="0" borderId="0" xfId="0" applyFont="1" applyAlignment="1">
      <alignment horizontal="left"/>
    </xf>
    <xf numFmtId="0" fontId="33" fillId="0" borderId="0" xfId="0" applyFont="1" applyAlignment="1">
      <alignment horizontal="left"/>
    </xf>
    <xf numFmtId="0" fontId="23" fillId="0" borderId="0" xfId="0" applyFont="1" applyAlignment="1">
      <alignment horizontal="left" vertical="top" wrapText="1"/>
    </xf>
    <xf numFmtId="0" fontId="21" fillId="0" borderId="0" xfId="0" applyFont="1" applyAlignment="1">
      <alignment horizontal="left" vertical="top"/>
    </xf>
    <xf numFmtId="0" fontId="42" fillId="0" borderId="0" xfId="0" applyFont="1" applyAlignment="1">
      <alignment horizontal="left" vertical="top" wrapText="1"/>
    </xf>
    <xf numFmtId="0" fontId="0" fillId="0" borderId="0" xfId="0" applyAlignment="1">
      <alignment horizontal="left" indent="1"/>
    </xf>
    <xf numFmtId="0" fontId="34" fillId="3" borderId="0" xfId="0" applyFont="1" applyFill="1" applyAlignment="1">
      <alignment horizontal="left" vertical="top"/>
    </xf>
    <xf numFmtId="0" fontId="0" fillId="0" borderId="0" xfId="0" applyAlignment="1">
      <alignment horizontal="left"/>
    </xf>
    <xf numFmtId="0" fontId="23" fillId="0" borderId="0" xfId="0" applyFont="1" applyAlignment="1">
      <alignment horizontal="left" vertical="center" wrapText="1"/>
    </xf>
    <xf numFmtId="0" fontId="23" fillId="0" borderId="0" xfId="0" applyFont="1" applyAlignment="1">
      <alignment horizontal="left" vertical="center"/>
    </xf>
    <xf numFmtId="0" fontId="25" fillId="0" borderId="0" xfId="0" applyFont="1" applyAlignment="1">
      <alignment horizontal="left" vertical="center" wrapText="1"/>
    </xf>
    <xf numFmtId="0" fontId="21" fillId="0" borderId="0" xfId="0" applyFont="1" applyBorder="1" applyAlignment="1">
      <alignment horizontal="left" vertical="top" wrapText="1"/>
    </xf>
    <xf numFmtId="0" fontId="19" fillId="0" borderId="0" xfId="0" applyFont="1" applyAlignment="1">
      <alignment horizontal="left"/>
    </xf>
    <xf numFmtId="0" fontId="21" fillId="0" borderId="0" xfId="0" applyFont="1" applyAlignment="1">
      <alignment horizontal="right" vertical="top" wrapText="1" indent="1"/>
    </xf>
    <xf numFmtId="0" fontId="21" fillId="0" borderId="0" xfId="0" applyFont="1" applyAlignment="1">
      <alignment horizontal="left" vertical="center" wrapText="1"/>
    </xf>
    <xf numFmtId="0" fontId="18" fillId="0" borderId="0" xfId="0" applyFont="1" applyAlignment="1">
      <alignment horizontal="left"/>
    </xf>
    <xf numFmtId="0" fontId="14" fillId="0" borderId="0" xfId="0" applyFont="1" applyAlignment="1">
      <alignment horizontal="left" indent="1"/>
    </xf>
    <xf numFmtId="0" fontId="0" fillId="0" borderId="0" xfId="0" applyAlignment="1">
      <alignment horizontal="right" vertical="top" wrapText="1"/>
    </xf>
    <xf numFmtId="0" fontId="21" fillId="0" borderId="7" xfId="0" applyFont="1" applyBorder="1" applyAlignment="1">
      <alignment horizontal="left" vertical="center" wrapText="1"/>
    </xf>
    <xf numFmtId="0" fontId="21" fillId="0" borderId="0" xfId="0" applyFont="1" applyBorder="1" applyAlignment="1">
      <alignment horizontal="left" vertical="center" wrapText="1"/>
    </xf>
    <xf numFmtId="0" fontId="21" fillId="0" borderId="0" xfId="0" applyFont="1" applyAlignment="1">
      <alignment horizontal="center" vertical="top" wrapText="1"/>
    </xf>
    <xf numFmtId="0" fontId="17" fillId="0" borderId="0" xfId="2" applyFont="1" applyAlignment="1">
      <alignment horizontal="left"/>
    </xf>
    <xf numFmtId="0" fontId="34" fillId="0" borderId="0" xfId="2" applyFont="1" applyAlignment="1">
      <alignment horizontal="left" vertical="center" wrapText="1"/>
    </xf>
    <xf numFmtId="0" fontId="1" fillId="0" borderId="0" xfId="5" applyAlignment="1">
      <alignment horizontal="left"/>
    </xf>
    <xf numFmtId="0" fontId="21" fillId="0" borderId="0" xfId="5" applyFont="1" applyAlignment="1">
      <alignment horizontal="left" vertical="top" wrapText="1"/>
    </xf>
    <xf numFmtId="0" fontId="34" fillId="0" borderId="0" xfId="5" applyFont="1" applyAlignment="1">
      <alignment horizontal="left" vertical="top" wrapText="1"/>
    </xf>
    <xf numFmtId="0" fontId="21" fillId="0" borderId="0" xfId="2" applyFont="1" applyAlignment="1">
      <alignment horizontal="right" vertical="top" wrapText="1"/>
    </xf>
    <xf numFmtId="0" fontId="34" fillId="0" borderId="0" xfId="2" applyFont="1" applyFill="1" applyAlignment="1">
      <alignment horizontal="left" vertical="center"/>
    </xf>
    <xf numFmtId="0" fontId="34" fillId="0" borderId="0" xfId="2" applyFont="1" applyFill="1" applyAlignment="1">
      <alignment horizontal="left" vertical="center" wrapText="1"/>
    </xf>
    <xf numFmtId="0" fontId="21" fillId="0" borderId="0" xfId="2" applyFont="1" applyAlignment="1">
      <alignment horizontal="left" vertical="top" wrapText="1"/>
    </xf>
    <xf numFmtId="0" fontId="34" fillId="0" borderId="0" xfId="2" applyFont="1" applyAlignment="1">
      <alignment horizontal="left" vertical="center"/>
    </xf>
    <xf numFmtId="0" fontId="14" fillId="0" borderId="0" xfId="2" applyFont="1" applyAlignment="1">
      <alignment horizontal="left"/>
    </xf>
    <xf numFmtId="0" fontId="21" fillId="0" borderId="0" xfId="2" applyFont="1" applyBorder="1" applyAlignment="1">
      <alignment horizontal="left" vertical="top" wrapText="1"/>
    </xf>
  </cellXfs>
  <cellStyles count="7">
    <cellStyle name="Comma" xfId="1" builtinId="3"/>
    <cellStyle name="Comma 3" xfId="4"/>
    <cellStyle name="Comma 3 3" xfId="6"/>
    <cellStyle name="Normal" xfId="0" builtinId="0"/>
    <cellStyle name="Normal 2" xfId="2"/>
    <cellStyle name="Normal 4" xfId="5"/>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Rawdata\Budget\BP5_2018_19\Financial%20statements\Departmental%20Financial%20Statements\2018-19%20BP5Ch3%20DFS%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DEDJTR"/>
      <sheetName val="DET"/>
      <sheetName val="DELWP"/>
      <sheetName val="DHHS"/>
      <sheetName val="DJR"/>
      <sheetName val="DPC"/>
      <sheetName val="DTF"/>
      <sheetName val="PARL_VAGO"/>
      <sheetName val="PARL"/>
      <sheetName val="VAGO"/>
      <sheetName val="Courts"/>
      <sheetName val="Parl ex VAGO"/>
      <sheetName val="VAGO only"/>
      <sheetName val="DHS-not used"/>
      <sheetName val="DTPLI-not used"/>
      <sheetName val="S_CONT_OS"/>
      <sheetName val="S_CONT_BS"/>
      <sheetName val="S_CONT_CF"/>
      <sheetName val="S_CONT_SOCIE"/>
      <sheetName val="S_ADMIN_OS"/>
      <sheetName val="TEMPLATE"/>
      <sheetName val="Department_list"/>
      <sheetName val="S_ADMIN_BS"/>
      <sheetName val="S_POBOS"/>
      <sheetName val="S_CONT_OS (PAST)"/>
      <sheetName val="S_CONT_BS (PAST)"/>
      <sheetName val="S_CONT_CF (PAST)"/>
      <sheetName val="S_ADMIN_OS (PAST)"/>
      <sheetName val="S_ADMIN_BS (PAST)"/>
      <sheetName val="S_CONT_OS (MYFR)-dont use"/>
      <sheetName val="S_CONT_CF (MYFR)-dont use"/>
      <sheetName val="S_CONT_SOCIE (PAST)-dont use"/>
    </sheetNames>
    <sheetDataSet>
      <sheetData sheetId="0" refreshError="1"/>
      <sheetData sheetId="1" refreshError="1">
        <row r="128">
          <cell r="F128">
            <v>-5351.54483815</v>
          </cell>
        </row>
      </sheetData>
      <sheetData sheetId="2" refreshError="1">
        <row r="135">
          <cell r="F135">
            <v>-1637.4237397700001</v>
          </cell>
        </row>
      </sheetData>
      <sheetData sheetId="3" refreshError="1">
        <row r="133">
          <cell r="F133">
            <v>-168.69078300000001</v>
          </cell>
        </row>
      </sheetData>
      <sheetData sheetId="4" refreshError="1">
        <row r="128">
          <cell r="F128">
            <v>-1206.5025740000001</v>
          </cell>
        </row>
      </sheetData>
      <sheetData sheetId="5" refreshError="1">
        <row r="130">
          <cell r="F130">
            <v>-606.81899999999996</v>
          </cell>
        </row>
      </sheetData>
      <sheetData sheetId="6" refreshError="1">
        <row r="128">
          <cell r="F128">
            <v>-24.978670000000001</v>
          </cell>
        </row>
      </sheetData>
      <sheetData sheetId="7" refreshError="1">
        <row r="128">
          <cell r="F128">
            <v>-36.560985590000001</v>
          </cell>
        </row>
      </sheetData>
      <sheetData sheetId="8" refreshError="1"/>
      <sheetData sheetId="9" refreshError="1"/>
      <sheetData sheetId="10" refreshError="1"/>
      <sheetData sheetId="11" refreshError="1">
        <row r="129">
          <cell r="F129">
            <v>-108.703</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abSelected="1" view="pageBreakPreview" zoomScale="120" zoomScaleNormal="100" zoomScaleSheetLayoutView="120" workbookViewId="0">
      <selection activeCell="A20" sqref="A20"/>
    </sheetView>
  </sheetViews>
  <sheetFormatPr defaultRowHeight="15" x14ac:dyDescent="0.25"/>
  <cols>
    <col min="1" max="1" width="92.28515625" customWidth="1"/>
  </cols>
  <sheetData>
    <row r="1" spans="1:1" ht="18.75" x14ac:dyDescent="0.25">
      <c r="A1" s="1" t="s">
        <v>0</v>
      </c>
    </row>
    <row r="2" spans="1:1" x14ac:dyDescent="0.25">
      <c r="A2" s="2"/>
    </row>
    <row r="3" spans="1:1" x14ac:dyDescent="0.25">
      <c r="A3" s="3" t="s">
        <v>1</v>
      </c>
    </row>
    <row r="4" spans="1:1" ht="25.5" x14ac:dyDescent="0.25">
      <c r="A4" s="4" t="s">
        <v>2</v>
      </c>
    </row>
    <row r="5" spans="1:1" x14ac:dyDescent="0.25">
      <c r="A5" s="4"/>
    </row>
    <row r="6" spans="1:1" x14ac:dyDescent="0.25">
      <c r="A6" s="4" t="s">
        <v>3</v>
      </c>
    </row>
    <row r="7" spans="1:1" x14ac:dyDescent="0.25">
      <c r="A7" s="5" t="s">
        <v>4</v>
      </c>
    </row>
    <row r="8" spans="1:1" x14ac:dyDescent="0.25">
      <c r="A8" s="5" t="s">
        <v>9</v>
      </c>
    </row>
    <row r="9" spans="1:1" x14ac:dyDescent="0.25">
      <c r="A9" s="5" t="s">
        <v>10</v>
      </c>
    </row>
    <row r="10" spans="1:1" x14ac:dyDescent="0.25">
      <c r="A10" s="4" t="s">
        <v>11</v>
      </c>
    </row>
    <row r="11" spans="1:1" x14ac:dyDescent="0.25">
      <c r="A11" s="4"/>
    </row>
    <row r="12" spans="1:1" ht="24.75" x14ac:dyDescent="0.25">
      <c r="A12" s="5" t="s">
        <v>5</v>
      </c>
    </row>
    <row r="13" spans="1:1" x14ac:dyDescent="0.25">
      <c r="A13" s="4"/>
    </row>
    <row r="14" spans="1:1" x14ac:dyDescent="0.25">
      <c r="A14" s="3" t="s">
        <v>6</v>
      </c>
    </row>
    <row r="15" spans="1:1" ht="51" x14ac:dyDescent="0.25">
      <c r="A15" s="6" t="s">
        <v>7</v>
      </c>
    </row>
    <row r="16" spans="1:1" x14ac:dyDescent="0.25">
      <c r="A16" s="7"/>
    </row>
    <row r="17" spans="1:1" ht="76.5" x14ac:dyDescent="0.25">
      <c r="A17" s="8" t="s">
        <v>12</v>
      </c>
    </row>
    <row r="18" spans="1:1" x14ac:dyDescent="0.25">
      <c r="A18" s="7"/>
    </row>
    <row r="19" spans="1:1" x14ac:dyDescent="0.25">
      <c r="A19" s="9"/>
    </row>
    <row r="20" spans="1:1" x14ac:dyDescent="0.25">
      <c r="A20" s="10"/>
    </row>
    <row r="22" spans="1:1" x14ac:dyDescent="0.25">
      <c r="A22" s="11" t="s">
        <v>8</v>
      </c>
    </row>
  </sheetData>
  <pageMargins left="0.7" right="0.7" top="0.75" bottom="0.75" header="0.3" footer="0.3"/>
  <pageSetup paperSize="9" orientation="portrait" r:id="rId1"/>
  <headerFooter>
    <oddFooter>&amp;L&amp;"arial,Bold"&amp;10&amp;K3F3F3FUnclassified</oddFooter>
    <evenFooter>&amp;L&amp;"arial,Bold"&amp;10&amp;K3F3F3FUnclassified</evenFooter>
    <firstFooter>&amp;L&amp;"arial,Bold"&amp;10&amp;K3F3F3FUnclassified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03"/>
  <sheetViews>
    <sheetView topLeftCell="A64" zoomScaleNormal="100" zoomScaleSheetLayoutView="100" workbookViewId="0">
      <selection activeCell="A25" sqref="A25"/>
    </sheetView>
  </sheetViews>
  <sheetFormatPr defaultRowHeight="15" x14ac:dyDescent="0.25"/>
  <cols>
    <col min="1" max="1" width="83.7109375" customWidth="1"/>
    <col min="4" max="4" width="12.28515625" customWidth="1"/>
    <col min="6" max="6" width="12.7109375" customWidth="1"/>
    <col min="7" max="7" width="69.5703125" customWidth="1"/>
  </cols>
  <sheetData>
    <row r="1" spans="1:7" s="12" customFormat="1" ht="18.75" x14ac:dyDescent="0.3">
      <c r="A1" s="353" t="s">
        <v>13</v>
      </c>
      <c r="B1" s="353"/>
      <c r="C1" s="353"/>
      <c r="D1" s="353"/>
      <c r="E1" s="353"/>
      <c r="F1" s="292"/>
    </row>
    <row r="2" spans="1:7" x14ac:dyDescent="0.25">
      <c r="A2" s="26"/>
      <c r="B2" s="26"/>
      <c r="C2" s="26"/>
      <c r="D2" s="26"/>
      <c r="E2" s="26"/>
      <c r="F2" s="26"/>
    </row>
    <row r="3" spans="1:7" x14ac:dyDescent="0.25">
      <c r="A3" s="13" t="s">
        <v>14</v>
      </c>
      <c r="B3" s="13"/>
      <c r="C3" s="13"/>
      <c r="D3" s="13"/>
      <c r="E3" s="13"/>
      <c r="F3" s="13"/>
    </row>
    <row r="4" spans="1:7" x14ac:dyDescent="0.25">
      <c r="A4" s="14" t="s">
        <v>15</v>
      </c>
      <c r="B4" s="14"/>
      <c r="C4" s="14"/>
      <c r="D4" s="14"/>
      <c r="E4" s="14"/>
      <c r="F4" s="14"/>
    </row>
    <row r="5" spans="1:7" x14ac:dyDescent="0.25">
      <c r="A5" s="15" t="s">
        <v>16</v>
      </c>
      <c r="B5" s="15"/>
      <c r="C5" s="15"/>
      <c r="D5" s="15"/>
      <c r="E5" s="15"/>
      <c r="F5" s="15"/>
    </row>
    <row r="6" spans="1:7" x14ac:dyDescent="0.25">
      <c r="A6" s="354" t="s">
        <v>17</v>
      </c>
      <c r="B6" s="355"/>
      <c r="C6" s="355"/>
      <c r="D6" s="355"/>
      <c r="E6" s="355"/>
      <c r="F6" s="355"/>
    </row>
    <row r="7" spans="1:7" ht="48.75" x14ac:dyDescent="0.25">
      <c r="A7" s="293"/>
      <c r="B7" s="294" t="s">
        <v>18</v>
      </c>
      <c r="C7" s="294" t="s">
        <v>19</v>
      </c>
      <c r="D7" s="294" t="s">
        <v>20</v>
      </c>
      <c r="E7" s="294" t="s">
        <v>21</v>
      </c>
      <c r="F7" s="294" t="s">
        <v>22</v>
      </c>
    </row>
    <row r="8" spans="1:7" ht="17.25" customHeight="1" x14ac:dyDescent="0.25">
      <c r="A8" s="295" t="s">
        <v>23</v>
      </c>
      <c r="B8" s="296">
        <v>22250</v>
      </c>
      <c r="C8" s="296">
        <v>0</v>
      </c>
      <c r="D8" s="296">
        <v>4450</v>
      </c>
      <c r="E8" s="296">
        <f>B8-D8</f>
        <v>17800</v>
      </c>
      <c r="F8" s="295" t="s">
        <v>24</v>
      </c>
      <c r="G8" s="16" t="s">
        <v>15</v>
      </c>
    </row>
    <row r="9" spans="1:7" ht="17.25" customHeight="1" x14ac:dyDescent="0.25">
      <c r="A9" s="297" t="s">
        <v>25</v>
      </c>
      <c r="B9" s="298">
        <v>3000</v>
      </c>
      <c r="C9" s="298">
        <v>0</v>
      </c>
      <c r="D9" s="298">
        <v>3000</v>
      </c>
      <c r="E9" s="298">
        <f t="shared" ref="E9:E13" si="0">B9-C9-D9</f>
        <v>0</v>
      </c>
      <c r="F9" s="299" t="s">
        <v>26</v>
      </c>
    </row>
    <row r="10" spans="1:7" ht="17.25" customHeight="1" x14ac:dyDescent="0.25">
      <c r="A10" s="297" t="s">
        <v>27</v>
      </c>
      <c r="B10" s="298">
        <v>34804</v>
      </c>
      <c r="C10" s="298">
        <v>0</v>
      </c>
      <c r="D10" s="298">
        <v>11480</v>
      </c>
      <c r="E10" s="298">
        <v>23324</v>
      </c>
      <c r="F10" s="299" t="s">
        <v>28</v>
      </c>
    </row>
    <row r="11" spans="1:7" ht="17.25" customHeight="1" x14ac:dyDescent="0.25">
      <c r="A11" s="297" t="s">
        <v>29</v>
      </c>
      <c r="B11" s="298">
        <v>16000</v>
      </c>
      <c r="C11" s="298">
        <v>0</v>
      </c>
      <c r="D11" s="298">
        <v>0</v>
      </c>
      <c r="E11" s="298">
        <f>B11-C11-D11</f>
        <v>16000</v>
      </c>
      <c r="F11" s="299" t="s">
        <v>30</v>
      </c>
    </row>
    <row r="12" spans="1:7" ht="17.25" customHeight="1" x14ac:dyDescent="0.25">
      <c r="A12" s="299" t="s">
        <v>31</v>
      </c>
      <c r="B12" s="298">
        <v>16143</v>
      </c>
      <c r="C12" s="298">
        <v>0</v>
      </c>
      <c r="D12" s="298">
        <v>8243</v>
      </c>
      <c r="E12" s="298">
        <f t="shared" si="0"/>
        <v>7900</v>
      </c>
      <c r="F12" s="299" t="s">
        <v>24</v>
      </c>
    </row>
    <row r="13" spans="1:7" ht="17.25" customHeight="1" x14ac:dyDescent="0.25">
      <c r="A13" s="297" t="s">
        <v>32</v>
      </c>
      <c r="B13" s="298">
        <v>50000</v>
      </c>
      <c r="C13" s="298">
        <v>0</v>
      </c>
      <c r="D13" s="298">
        <v>20255</v>
      </c>
      <c r="E13" s="298">
        <f t="shared" si="0"/>
        <v>29745</v>
      </c>
      <c r="F13" s="299" t="s">
        <v>28</v>
      </c>
    </row>
    <row r="14" spans="1:7" ht="17.25" customHeight="1" x14ac:dyDescent="0.25">
      <c r="A14" s="299" t="s">
        <v>33</v>
      </c>
      <c r="B14" s="298">
        <v>149200</v>
      </c>
      <c r="C14" s="298">
        <v>0</v>
      </c>
      <c r="D14" s="298">
        <v>31200</v>
      </c>
      <c r="E14" s="298">
        <v>118000</v>
      </c>
      <c r="F14" s="299" t="s">
        <v>28</v>
      </c>
    </row>
    <row r="15" spans="1:7" ht="17.25" customHeight="1" x14ac:dyDescent="0.25">
      <c r="A15" s="299" t="s">
        <v>34</v>
      </c>
      <c r="B15" s="298">
        <v>139216</v>
      </c>
      <c r="C15" s="298">
        <v>0</v>
      </c>
      <c r="D15" s="298">
        <v>10793</v>
      </c>
      <c r="E15" s="298">
        <f>B15-D15</f>
        <v>128423</v>
      </c>
      <c r="F15" s="299" t="s">
        <v>35</v>
      </c>
    </row>
    <row r="16" spans="1:7" ht="17.25" customHeight="1" x14ac:dyDescent="0.25">
      <c r="A16" s="299" t="s">
        <v>36</v>
      </c>
      <c r="B16" s="298">
        <v>5349</v>
      </c>
      <c r="C16" s="298">
        <v>0</v>
      </c>
      <c r="D16" s="298">
        <v>5349</v>
      </c>
      <c r="E16" s="298">
        <v>0</v>
      </c>
      <c r="F16" s="299" t="s">
        <v>26</v>
      </c>
    </row>
    <row r="17" spans="1:6" ht="17.25" customHeight="1" x14ac:dyDescent="0.25">
      <c r="A17" s="299" t="s">
        <v>37</v>
      </c>
      <c r="B17" s="298">
        <v>684424</v>
      </c>
      <c r="C17" s="298">
        <v>1442</v>
      </c>
      <c r="D17" s="298">
        <v>17400</v>
      </c>
      <c r="E17" s="298">
        <v>665582</v>
      </c>
      <c r="F17" s="299" t="s">
        <v>38</v>
      </c>
    </row>
    <row r="18" spans="1:6" ht="17.25" customHeight="1" x14ac:dyDescent="0.25">
      <c r="A18" s="297" t="s">
        <v>39</v>
      </c>
      <c r="B18" s="298">
        <v>195200</v>
      </c>
      <c r="C18" s="298">
        <v>0</v>
      </c>
      <c r="D18" s="298">
        <v>108000</v>
      </c>
      <c r="E18" s="298">
        <v>87200</v>
      </c>
      <c r="F18" s="299" t="s">
        <v>28</v>
      </c>
    </row>
    <row r="19" spans="1:6" ht="17.25" customHeight="1" x14ac:dyDescent="0.25">
      <c r="A19" s="299" t="s">
        <v>40</v>
      </c>
      <c r="B19" s="298">
        <v>32000</v>
      </c>
      <c r="C19" s="298">
        <v>0</v>
      </c>
      <c r="D19" s="298">
        <v>12000</v>
      </c>
      <c r="E19" s="298">
        <f>B19-C19-D19</f>
        <v>20000</v>
      </c>
      <c r="F19" s="299" t="s">
        <v>30</v>
      </c>
    </row>
    <row r="20" spans="1:6" s="18" customFormat="1" ht="17.25" customHeight="1" x14ac:dyDescent="0.25">
      <c r="A20" s="300" t="s">
        <v>41</v>
      </c>
      <c r="B20" s="301">
        <f>SUM(B21:B28)</f>
        <v>199999.99800000002</v>
      </c>
      <c r="C20" s="301">
        <f t="shared" ref="C20:E20" si="1">SUM(C21:C28)</f>
        <v>26702</v>
      </c>
      <c r="D20" s="301">
        <f t="shared" si="1"/>
        <v>60942</v>
      </c>
      <c r="E20" s="301">
        <f t="shared" si="1"/>
        <v>112356</v>
      </c>
      <c r="F20" s="299"/>
    </row>
    <row r="21" spans="1:6" s="18" customFormat="1" ht="17.25" customHeight="1" x14ac:dyDescent="0.25">
      <c r="A21" s="299" t="s">
        <v>42</v>
      </c>
      <c r="B21" s="298">
        <v>19230.77</v>
      </c>
      <c r="C21" s="298">
        <v>2761</v>
      </c>
      <c r="D21" s="298">
        <v>7340</v>
      </c>
      <c r="E21" s="298">
        <v>9130</v>
      </c>
      <c r="F21" s="299" t="s">
        <v>43</v>
      </c>
    </row>
    <row r="22" spans="1:6" s="18" customFormat="1" ht="17.25" customHeight="1" x14ac:dyDescent="0.25">
      <c r="A22" s="299" t="s">
        <v>44</v>
      </c>
      <c r="B22" s="298">
        <v>9615.3850000000002</v>
      </c>
      <c r="C22" s="298">
        <v>1442</v>
      </c>
      <c r="D22" s="298">
        <v>4808</v>
      </c>
      <c r="E22" s="298">
        <v>3365</v>
      </c>
      <c r="F22" s="299" t="s">
        <v>28</v>
      </c>
    </row>
    <row r="23" spans="1:6" s="18" customFormat="1" ht="17.25" customHeight="1" x14ac:dyDescent="0.25">
      <c r="A23" s="299" t="s">
        <v>45</v>
      </c>
      <c r="B23" s="298">
        <v>9615.3850000000002</v>
      </c>
      <c r="C23" s="298">
        <v>7692</v>
      </c>
      <c r="D23" s="298">
        <v>1870</v>
      </c>
      <c r="E23" s="298">
        <v>53</v>
      </c>
      <c r="F23" s="299" t="s">
        <v>26</v>
      </c>
    </row>
    <row r="24" spans="1:6" s="18" customFormat="1" ht="17.25" customHeight="1" x14ac:dyDescent="0.25">
      <c r="A24" s="299" t="s">
        <v>46</v>
      </c>
      <c r="B24" s="298">
        <v>7692.308</v>
      </c>
      <c r="C24" s="298">
        <v>865</v>
      </c>
      <c r="D24" s="298">
        <v>2981</v>
      </c>
      <c r="E24" s="298">
        <v>3846</v>
      </c>
      <c r="F24" s="299" t="s">
        <v>47</v>
      </c>
    </row>
    <row r="25" spans="1:6" s="18" customFormat="1" ht="17.25" customHeight="1" x14ac:dyDescent="0.25">
      <c r="A25" s="299" t="s">
        <v>48</v>
      </c>
      <c r="B25" s="298">
        <v>38461.54</v>
      </c>
      <c r="C25" s="298">
        <v>9615</v>
      </c>
      <c r="D25" s="298">
        <v>9615</v>
      </c>
      <c r="E25" s="298">
        <v>19232</v>
      </c>
      <c r="F25" s="299" t="s">
        <v>49</v>
      </c>
    </row>
    <row r="26" spans="1:6" s="18" customFormat="1" ht="17.25" customHeight="1" x14ac:dyDescent="0.25">
      <c r="A26" s="299" t="s">
        <v>50</v>
      </c>
      <c r="B26" s="298">
        <v>19230.77</v>
      </c>
      <c r="C26" s="298">
        <v>1442</v>
      </c>
      <c r="D26" s="298">
        <v>2885</v>
      </c>
      <c r="E26" s="298">
        <v>14904</v>
      </c>
      <c r="F26" s="299" t="s">
        <v>43</v>
      </c>
    </row>
    <row r="27" spans="1:6" s="18" customFormat="1" ht="17.25" customHeight="1" x14ac:dyDescent="0.25">
      <c r="A27" s="299" t="s">
        <v>51</v>
      </c>
      <c r="B27" s="298">
        <v>48076.92</v>
      </c>
      <c r="C27" s="298">
        <v>962</v>
      </c>
      <c r="D27" s="298">
        <v>16106</v>
      </c>
      <c r="E27" s="298">
        <v>31009</v>
      </c>
      <c r="F27" s="299" t="s">
        <v>30</v>
      </c>
    </row>
    <row r="28" spans="1:6" s="18" customFormat="1" ht="17.25" customHeight="1" x14ac:dyDescent="0.25">
      <c r="A28" s="299" t="s">
        <v>52</v>
      </c>
      <c r="B28" s="298">
        <v>48076.92</v>
      </c>
      <c r="C28" s="298">
        <v>1923</v>
      </c>
      <c r="D28" s="298">
        <v>15337</v>
      </c>
      <c r="E28" s="298">
        <v>30817</v>
      </c>
      <c r="F28" s="299" t="s">
        <v>30</v>
      </c>
    </row>
    <row r="29" spans="1:6" ht="17.25" customHeight="1" x14ac:dyDescent="0.25">
      <c r="A29" s="297" t="s">
        <v>53</v>
      </c>
      <c r="B29" s="298">
        <v>30940</v>
      </c>
      <c r="C29" s="298">
        <v>0</v>
      </c>
      <c r="D29" s="298">
        <v>10618</v>
      </c>
      <c r="E29" s="298">
        <f>B29-C29-D29</f>
        <v>20322</v>
      </c>
      <c r="F29" s="299" t="s">
        <v>24</v>
      </c>
    </row>
    <row r="30" spans="1:6" ht="17.25" customHeight="1" x14ac:dyDescent="0.25">
      <c r="A30" s="297" t="s">
        <v>54</v>
      </c>
      <c r="B30" s="298">
        <v>3474</v>
      </c>
      <c r="C30" s="298">
        <v>0</v>
      </c>
      <c r="D30" s="298">
        <v>3474</v>
      </c>
      <c r="E30" s="298">
        <v>0</v>
      </c>
      <c r="F30" s="299" t="s">
        <v>26</v>
      </c>
    </row>
    <row r="31" spans="1:6" ht="17.25" customHeight="1" x14ac:dyDescent="0.25">
      <c r="A31" s="299" t="s">
        <v>55</v>
      </c>
      <c r="B31" s="298">
        <v>5000</v>
      </c>
      <c r="C31" s="298">
        <v>0</v>
      </c>
      <c r="D31" s="298">
        <v>5000</v>
      </c>
      <c r="E31" s="298">
        <f>B31-C31-D31</f>
        <v>0</v>
      </c>
      <c r="F31" s="299" t="s">
        <v>26</v>
      </c>
    </row>
    <row r="32" spans="1:6" ht="17.25" customHeight="1" x14ac:dyDescent="0.25">
      <c r="A32" s="297" t="s">
        <v>56</v>
      </c>
      <c r="B32" s="298">
        <v>2268800</v>
      </c>
      <c r="C32" s="298">
        <v>2770</v>
      </c>
      <c r="D32" s="298">
        <v>57230</v>
      </c>
      <c r="E32" s="298">
        <v>2208800</v>
      </c>
      <c r="F32" s="299" t="s">
        <v>35</v>
      </c>
    </row>
    <row r="33" spans="1:6" ht="17.25" customHeight="1" x14ac:dyDescent="0.25">
      <c r="A33" s="297" t="s">
        <v>57</v>
      </c>
      <c r="B33" s="298">
        <v>500</v>
      </c>
      <c r="C33" s="298">
        <v>0</v>
      </c>
      <c r="D33" s="298">
        <v>500</v>
      </c>
      <c r="E33" s="298">
        <f>B33-C33-D33</f>
        <v>0</v>
      </c>
      <c r="F33" s="299" t="s">
        <v>26</v>
      </c>
    </row>
    <row r="34" spans="1:6" s="19" customFormat="1" ht="17.25" customHeight="1" x14ac:dyDescent="0.25">
      <c r="A34" s="300" t="s">
        <v>58</v>
      </c>
      <c r="B34" s="301">
        <f>SUM(B35:B37)</f>
        <v>36538</v>
      </c>
      <c r="C34" s="301">
        <f>SUM(C35:C37)</f>
        <v>3894</v>
      </c>
      <c r="D34" s="301">
        <f>SUM(D35:D37)</f>
        <v>12740</v>
      </c>
      <c r="E34" s="301">
        <f>SUM(E35:E37)</f>
        <v>19904</v>
      </c>
      <c r="F34" s="300"/>
    </row>
    <row r="35" spans="1:6" s="18" customFormat="1" ht="17.25" customHeight="1" x14ac:dyDescent="0.25">
      <c r="A35" s="299" t="s">
        <v>59</v>
      </c>
      <c r="B35" s="298">
        <v>19231</v>
      </c>
      <c r="C35" s="298">
        <v>385</v>
      </c>
      <c r="D35" s="298">
        <v>8173</v>
      </c>
      <c r="E35" s="298">
        <f>B35-C35-D35</f>
        <v>10673</v>
      </c>
      <c r="F35" s="299" t="s">
        <v>60</v>
      </c>
    </row>
    <row r="36" spans="1:6" s="18" customFormat="1" ht="17.25" customHeight="1" x14ac:dyDescent="0.25">
      <c r="A36" s="299" t="s">
        <v>61</v>
      </c>
      <c r="B36" s="298">
        <v>7692</v>
      </c>
      <c r="C36" s="298">
        <v>3365</v>
      </c>
      <c r="D36" s="298">
        <v>4327</v>
      </c>
      <c r="E36" s="298">
        <v>0</v>
      </c>
      <c r="F36" s="299" t="s">
        <v>62</v>
      </c>
    </row>
    <row r="37" spans="1:6" s="18" customFormat="1" ht="17.25" customHeight="1" x14ac:dyDescent="0.25">
      <c r="A37" s="299" t="s">
        <v>63</v>
      </c>
      <c r="B37" s="298">
        <v>9615</v>
      </c>
      <c r="C37" s="298">
        <v>144</v>
      </c>
      <c r="D37" s="298">
        <v>240</v>
      </c>
      <c r="E37" s="298">
        <v>9231</v>
      </c>
      <c r="F37" s="299" t="s">
        <v>64</v>
      </c>
    </row>
    <row r="38" spans="1:6" ht="15" customHeight="1" thickBot="1" x14ac:dyDescent="0.3">
      <c r="A38" s="302" t="s">
        <v>65</v>
      </c>
      <c r="B38" s="303">
        <f>SUM(B8:B37)-B20-B34</f>
        <v>3892837.9980000001</v>
      </c>
      <c r="C38" s="303">
        <f>SUM(C8:C37)-C20-C34</f>
        <v>34808</v>
      </c>
      <c r="D38" s="303">
        <f>SUM(D8:D37)-D20-D34</f>
        <v>382674</v>
      </c>
      <c r="E38" s="303">
        <f>SUM(E8:E37)-E20-E34</f>
        <v>3475356</v>
      </c>
      <c r="F38" s="304"/>
    </row>
    <row r="39" spans="1:6" x14ac:dyDescent="0.25">
      <c r="A39" s="20" t="s">
        <v>66</v>
      </c>
      <c r="B39" s="21"/>
      <c r="C39" s="21"/>
      <c r="D39" s="21"/>
      <c r="E39" s="21"/>
      <c r="F39" s="21"/>
    </row>
    <row r="40" spans="1:6" ht="17.25" customHeight="1" x14ac:dyDescent="0.25">
      <c r="A40" s="22" t="s">
        <v>67</v>
      </c>
      <c r="B40" s="23"/>
      <c r="C40" s="23"/>
      <c r="D40" s="23"/>
      <c r="E40" s="23"/>
      <c r="F40" s="23"/>
    </row>
    <row r="41" spans="1:6" ht="17.25" customHeight="1" x14ac:dyDescent="0.25">
      <c r="A41" s="22" t="s">
        <v>68</v>
      </c>
      <c r="B41" s="23"/>
      <c r="C41" s="23"/>
      <c r="D41" s="23"/>
      <c r="E41" s="23"/>
      <c r="F41" s="23"/>
    </row>
    <row r="42" spans="1:6" x14ac:dyDescent="0.25">
      <c r="A42" s="22" t="s">
        <v>69</v>
      </c>
      <c r="B42" s="23"/>
      <c r="C42" s="23"/>
      <c r="D42" s="23"/>
      <c r="E42" s="23"/>
      <c r="F42" s="23"/>
    </row>
    <row r="43" spans="1:6" ht="17.25" customHeight="1" x14ac:dyDescent="0.25">
      <c r="A43" s="22" t="s">
        <v>70</v>
      </c>
      <c r="B43" s="23"/>
      <c r="C43" s="23"/>
      <c r="D43" s="23"/>
      <c r="E43" s="23"/>
      <c r="F43" s="23"/>
    </row>
    <row r="44" spans="1:6" ht="17.25" customHeight="1" x14ac:dyDescent="0.25">
      <c r="A44" s="22" t="s">
        <v>71</v>
      </c>
      <c r="B44" s="23"/>
      <c r="C44" s="23"/>
      <c r="D44" s="23"/>
      <c r="E44" s="23"/>
      <c r="F44" s="23"/>
    </row>
    <row r="45" spans="1:6" ht="17.25" customHeight="1" x14ac:dyDescent="0.25">
      <c r="A45" s="22" t="s">
        <v>72</v>
      </c>
      <c r="B45" s="23"/>
      <c r="C45" s="23"/>
      <c r="D45" s="23"/>
      <c r="E45" s="23"/>
      <c r="F45" s="23"/>
    </row>
    <row r="46" spans="1:6" ht="17.25" customHeight="1" x14ac:dyDescent="0.25">
      <c r="A46" s="22" t="s">
        <v>73</v>
      </c>
      <c r="B46" s="23"/>
      <c r="C46" s="23"/>
      <c r="D46" s="23"/>
      <c r="E46" s="23"/>
      <c r="F46" s="23"/>
    </row>
    <row r="47" spans="1:6" ht="17.25" customHeight="1" x14ac:dyDescent="0.25">
      <c r="A47" s="22" t="s">
        <v>74</v>
      </c>
      <c r="B47" s="23"/>
      <c r="C47" s="23"/>
      <c r="D47" s="23"/>
      <c r="E47" s="23"/>
      <c r="F47" s="23"/>
    </row>
    <row r="48" spans="1:6" s="18" customFormat="1" ht="17.25" customHeight="1" x14ac:dyDescent="0.25">
      <c r="A48" s="22" t="s">
        <v>75</v>
      </c>
      <c r="B48" s="305"/>
      <c r="C48" s="305"/>
      <c r="D48" s="305"/>
      <c r="E48" s="305"/>
      <c r="F48" s="305"/>
    </row>
    <row r="49" spans="1:7" ht="17.25" customHeight="1" x14ac:dyDescent="0.25">
      <c r="A49" s="22" t="s">
        <v>76</v>
      </c>
      <c r="B49" s="23"/>
      <c r="C49" s="23"/>
      <c r="D49" s="23"/>
      <c r="E49" s="23"/>
      <c r="F49" s="23"/>
    </row>
    <row r="50" spans="1:7" ht="17.25" customHeight="1" x14ac:dyDescent="0.25">
      <c r="A50" s="22" t="s">
        <v>77</v>
      </c>
      <c r="B50" s="23"/>
      <c r="C50" s="23"/>
      <c r="D50" s="23"/>
      <c r="E50" s="23"/>
      <c r="F50" s="23"/>
    </row>
    <row r="51" spans="1:7" ht="17.25" customHeight="1" x14ac:dyDescent="0.25">
      <c r="A51" s="22" t="s">
        <v>78</v>
      </c>
      <c r="B51" s="23"/>
      <c r="C51" s="23"/>
      <c r="D51" s="23"/>
      <c r="E51" s="23"/>
      <c r="F51" s="23"/>
    </row>
    <row r="52" spans="1:7" ht="17.25" customHeight="1" x14ac:dyDescent="0.25">
      <c r="A52" s="22" t="s">
        <v>79</v>
      </c>
      <c r="B52" s="23"/>
      <c r="C52" s="23"/>
      <c r="D52" s="23"/>
      <c r="E52" s="23"/>
      <c r="F52" s="23"/>
    </row>
    <row r="53" spans="1:7" ht="17.25" customHeight="1" x14ac:dyDescent="0.25">
      <c r="A53" s="22" t="s">
        <v>80</v>
      </c>
      <c r="B53" s="23"/>
      <c r="C53" s="23"/>
      <c r="D53" s="23"/>
      <c r="E53" s="23"/>
      <c r="F53" s="23"/>
    </row>
    <row r="54" spans="1:7" ht="17.25" customHeight="1" x14ac:dyDescent="0.25">
      <c r="A54" s="22" t="s">
        <v>81</v>
      </c>
      <c r="B54" s="23"/>
      <c r="C54" s="23"/>
      <c r="D54" s="23"/>
      <c r="E54" s="23"/>
      <c r="F54" s="23"/>
    </row>
    <row r="55" spans="1:7" ht="17.25" customHeight="1" x14ac:dyDescent="0.25">
      <c r="A55" s="24" t="s">
        <v>82</v>
      </c>
      <c r="B55" s="23"/>
      <c r="C55" s="23"/>
      <c r="D55" s="23"/>
      <c r="E55" s="23"/>
      <c r="F55" s="23"/>
    </row>
    <row r="56" spans="1:7" ht="17.25" customHeight="1" x14ac:dyDescent="0.25">
      <c r="A56" s="22" t="s">
        <v>83</v>
      </c>
      <c r="B56" s="23"/>
      <c r="C56" s="23"/>
      <c r="D56" s="23"/>
      <c r="E56" s="23"/>
      <c r="F56" s="23"/>
    </row>
    <row r="57" spans="1:7" x14ac:dyDescent="0.25">
      <c r="A57" s="26"/>
      <c r="B57" s="26"/>
      <c r="C57" s="26"/>
      <c r="D57" s="26"/>
      <c r="E57" s="26"/>
      <c r="F57" s="26"/>
    </row>
    <row r="58" spans="1:7" x14ac:dyDescent="0.25">
      <c r="A58" s="26" t="s">
        <v>84</v>
      </c>
      <c r="B58" s="26"/>
      <c r="C58" s="26"/>
      <c r="D58" s="26"/>
      <c r="E58" s="26"/>
      <c r="F58" s="26"/>
    </row>
    <row r="59" spans="1:7" x14ac:dyDescent="0.25">
      <c r="A59" s="349" t="s">
        <v>17</v>
      </c>
      <c r="B59" s="349"/>
      <c r="C59" s="349"/>
      <c r="D59" s="349"/>
      <c r="E59" s="349"/>
      <c r="F59" s="349"/>
    </row>
    <row r="60" spans="1:7" ht="48.75" x14ac:dyDescent="0.25">
      <c r="A60" s="306"/>
      <c r="B60" s="59" t="s">
        <v>18</v>
      </c>
      <c r="C60" s="59" t="s">
        <v>19</v>
      </c>
      <c r="D60" s="59" t="s">
        <v>20</v>
      </c>
      <c r="E60" s="59" t="s">
        <v>21</v>
      </c>
      <c r="F60" s="59" t="s">
        <v>22</v>
      </c>
    </row>
    <row r="61" spans="1:7" s="18" customFormat="1" ht="15" customHeight="1" x14ac:dyDescent="0.25">
      <c r="A61" s="297" t="s">
        <v>85</v>
      </c>
      <c r="B61" s="307">
        <v>16776</v>
      </c>
      <c r="C61" s="307">
        <v>11776</v>
      </c>
      <c r="D61" s="307">
        <v>5000</v>
      </c>
      <c r="E61" s="307">
        <v>0</v>
      </c>
      <c r="F61" s="308" t="s">
        <v>86</v>
      </c>
      <c r="G61" s="29" t="s">
        <v>15</v>
      </c>
    </row>
    <row r="62" spans="1:7" ht="17.25" customHeight="1" x14ac:dyDescent="0.25">
      <c r="A62" s="309" t="s">
        <v>87</v>
      </c>
      <c r="B62" s="310">
        <v>16439</v>
      </c>
      <c r="C62" s="310">
        <v>16439</v>
      </c>
      <c r="D62" s="310">
        <v>0</v>
      </c>
      <c r="E62" s="310">
        <v>0</v>
      </c>
      <c r="F62" s="308" t="s">
        <v>88</v>
      </c>
    </row>
    <row r="63" spans="1:7" ht="15" customHeight="1" x14ac:dyDescent="0.25">
      <c r="A63" s="297" t="s">
        <v>89</v>
      </c>
      <c r="B63" s="310">
        <v>36300</v>
      </c>
      <c r="C63" s="310">
        <v>8000</v>
      </c>
      <c r="D63" s="310">
        <v>8300</v>
      </c>
      <c r="E63" s="310">
        <f>B63-C63-D63</f>
        <v>20000</v>
      </c>
      <c r="F63" s="308" t="s">
        <v>90</v>
      </c>
    </row>
    <row r="64" spans="1:7" ht="15" customHeight="1" x14ac:dyDescent="0.25">
      <c r="A64" s="297" t="s">
        <v>91</v>
      </c>
      <c r="B64" s="310">
        <v>5000</v>
      </c>
      <c r="C64" s="310">
        <v>2702</v>
      </c>
      <c r="D64" s="310">
        <v>2298</v>
      </c>
      <c r="E64" s="310">
        <v>0</v>
      </c>
      <c r="F64" s="311" t="s">
        <v>86</v>
      </c>
    </row>
    <row r="65" spans="1:6" ht="14.25" customHeight="1" x14ac:dyDescent="0.25">
      <c r="A65" s="309" t="s">
        <v>92</v>
      </c>
      <c r="B65" s="310">
        <v>1300</v>
      </c>
      <c r="C65" s="310">
        <v>9</v>
      </c>
      <c r="D65" s="310">
        <v>1291</v>
      </c>
      <c r="E65" s="310">
        <v>0</v>
      </c>
      <c r="F65" s="311" t="s">
        <v>86</v>
      </c>
    </row>
    <row r="66" spans="1:6" ht="17.25" customHeight="1" x14ac:dyDescent="0.25">
      <c r="A66" s="309" t="s">
        <v>93</v>
      </c>
      <c r="B66" s="310">
        <v>15073.098</v>
      </c>
      <c r="C66" s="310">
        <v>9030.7939999999999</v>
      </c>
      <c r="D66" s="310">
        <v>2451.5329999999999</v>
      </c>
      <c r="E66" s="310">
        <v>3590.7710000000002</v>
      </c>
      <c r="F66" s="311" t="s">
        <v>88</v>
      </c>
    </row>
    <row r="67" spans="1:6" ht="15" customHeight="1" x14ac:dyDescent="0.25">
      <c r="A67" s="297" t="s">
        <v>94</v>
      </c>
      <c r="B67" s="310">
        <v>19340</v>
      </c>
      <c r="C67" s="310">
        <v>0</v>
      </c>
      <c r="D67" s="310">
        <v>0</v>
      </c>
      <c r="E67" s="310">
        <v>19340</v>
      </c>
      <c r="F67" s="311" t="s">
        <v>90</v>
      </c>
    </row>
    <row r="68" spans="1:6" ht="15" customHeight="1" x14ac:dyDescent="0.25">
      <c r="A68" s="309" t="s">
        <v>95</v>
      </c>
      <c r="B68" s="310">
        <v>30169</v>
      </c>
      <c r="C68" s="310">
        <v>24800</v>
      </c>
      <c r="D68" s="310">
        <v>5369</v>
      </c>
      <c r="E68" s="310">
        <v>0</v>
      </c>
      <c r="F68" s="308" t="s">
        <v>86</v>
      </c>
    </row>
    <row r="69" spans="1:6" ht="17.25" customHeight="1" x14ac:dyDescent="0.25">
      <c r="A69" s="309" t="s">
        <v>96</v>
      </c>
      <c r="B69" s="310">
        <v>76599</v>
      </c>
      <c r="C69" s="310">
        <v>55912</v>
      </c>
      <c r="D69" s="310">
        <v>11160</v>
      </c>
      <c r="E69" s="310">
        <v>9527</v>
      </c>
      <c r="F69" s="311" t="s">
        <v>60</v>
      </c>
    </row>
    <row r="70" spans="1:6" ht="15" customHeight="1" x14ac:dyDescent="0.25">
      <c r="A70" s="309" t="s">
        <v>97</v>
      </c>
      <c r="B70" s="310">
        <v>48819.934999999998</v>
      </c>
      <c r="C70" s="310">
        <v>42158.654000000002</v>
      </c>
      <c r="D70" s="310">
        <v>5165.2510000000002</v>
      </c>
      <c r="E70" s="310">
        <v>1496.03</v>
      </c>
      <c r="F70" s="311" t="s">
        <v>86</v>
      </c>
    </row>
    <row r="71" spans="1:6" ht="15" customHeight="1" x14ac:dyDescent="0.25">
      <c r="A71" s="297" t="s">
        <v>98</v>
      </c>
      <c r="B71" s="310">
        <v>100015</v>
      </c>
      <c r="C71" s="310">
        <v>59264</v>
      </c>
      <c r="D71" s="310">
        <v>32536</v>
      </c>
      <c r="E71" s="310">
        <v>8215</v>
      </c>
      <c r="F71" s="311" t="s">
        <v>99</v>
      </c>
    </row>
    <row r="72" spans="1:6" s="18" customFormat="1" ht="15" customHeight="1" x14ac:dyDescent="0.25">
      <c r="A72" s="297" t="s">
        <v>100</v>
      </c>
      <c r="B72" s="307">
        <v>21480</v>
      </c>
      <c r="C72" s="307">
        <v>21480</v>
      </c>
      <c r="D72" s="307">
        <v>0</v>
      </c>
      <c r="E72" s="307">
        <v>0</v>
      </c>
      <c r="F72" s="308" t="s">
        <v>99</v>
      </c>
    </row>
    <row r="73" spans="1:6" s="18" customFormat="1" ht="17.25" customHeight="1" x14ac:dyDescent="0.25">
      <c r="A73" s="297" t="s">
        <v>101</v>
      </c>
      <c r="B73" s="307">
        <v>3200</v>
      </c>
      <c r="C73" s="307">
        <v>0</v>
      </c>
      <c r="D73" s="307">
        <v>200</v>
      </c>
      <c r="E73" s="307">
        <v>3000</v>
      </c>
      <c r="F73" s="308" t="s">
        <v>24</v>
      </c>
    </row>
    <row r="74" spans="1:6" s="18" customFormat="1" ht="17.25" customHeight="1" x14ac:dyDescent="0.25">
      <c r="A74" s="309" t="s">
        <v>102</v>
      </c>
      <c r="B74" s="307">
        <v>41416</v>
      </c>
      <c r="C74" s="307">
        <v>35476</v>
      </c>
      <c r="D74" s="307">
        <v>5940</v>
      </c>
      <c r="E74" s="307">
        <v>0</v>
      </c>
      <c r="F74" s="308" t="s">
        <v>99</v>
      </c>
    </row>
    <row r="75" spans="1:6" s="18" customFormat="1" ht="17.25" customHeight="1" x14ac:dyDescent="0.25">
      <c r="A75" s="297" t="s">
        <v>103</v>
      </c>
      <c r="B75" s="307">
        <f>102377+15000</f>
        <v>117377</v>
      </c>
      <c r="C75" s="307">
        <f>22017.97957</f>
        <v>22017.97957</v>
      </c>
      <c r="D75" s="307">
        <f>29880+5000</f>
        <v>34880</v>
      </c>
      <c r="E75" s="307">
        <f>B75-C75-D75</f>
        <v>60479.020430000004</v>
      </c>
      <c r="F75" s="308" t="s">
        <v>28</v>
      </c>
    </row>
    <row r="76" spans="1:6" s="18" customFormat="1" ht="17.25" customHeight="1" x14ac:dyDescent="0.25">
      <c r="A76" s="297" t="s">
        <v>104</v>
      </c>
      <c r="B76" s="307">
        <v>4867</v>
      </c>
      <c r="C76" s="307">
        <v>4531</v>
      </c>
      <c r="D76" s="307">
        <v>336</v>
      </c>
      <c r="E76" s="307">
        <v>0</v>
      </c>
      <c r="F76" s="308" t="s">
        <v>99</v>
      </c>
    </row>
    <row r="77" spans="1:6" s="18" customFormat="1" ht="17.25" customHeight="1" x14ac:dyDescent="0.25">
      <c r="A77" s="297" t="s">
        <v>105</v>
      </c>
      <c r="B77" s="307">
        <f>38384+6630</f>
        <v>45014</v>
      </c>
      <c r="C77" s="307">
        <v>9444.3227700000007</v>
      </c>
      <c r="D77" s="307">
        <f>18040+1960</f>
        <v>20000</v>
      </c>
      <c r="E77" s="307">
        <f>B77-C77-D77</f>
        <v>15569.677230000001</v>
      </c>
      <c r="F77" s="308" t="s">
        <v>28</v>
      </c>
    </row>
    <row r="78" spans="1:6" s="18" customFormat="1" ht="17.25" customHeight="1" x14ac:dyDescent="0.25">
      <c r="A78" s="297" t="s">
        <v>106</v>
      </c>
      <c r="B78" s="307">
        <v>5955</v>
      </c>
      <c r="C78" s="307">
        <v>1000</v>
      </c>
      <c r="D78" s="307">
        <v>4955</v>
      </c>
      <c r="E78" s="307">
        <v>0</v>
      </c>
      <c r="F78" s="308" t="s">
        <v>107</v>
      </c>
    </row>
    <row r="79" spans="1:6" s="18" customFormat="1" x14ac:dyDescent="0.25">
      <c r="A79" s="297" t="s">
        <v>108</v>
      </c>
      <c r="B79" s="312">
        <v>33270</v>
      </c>
      <c r="C79" s="312">
        <v>13234.999970000001</v>
      </c>
      <c r="D79" s="312">
        <v>20035</v>
      </c>
      <c r="E79" s="312">
        <v>0</v>
      </c>
      <c r="F79" s="297" t="s">
        <v>26</v>
      </c>
    </row>
    <row r="80" spans="1:6" s="18" customFormat="1" x14ac:dyDescent="0.25">
      <c r="A80" s="297" t="s">
        <v>109</v>
      </c>
      <c r="B80" s="307">
        <v>6761602.7337787999</v>
      </c>
      <c r="C80" s="307">
        <v>3464267.3434802527</v>
      </c>
      <c r="D80" s="307">
        <v>926217.77828659094</v>
      </c>
      <c r="E80" s="307">
        <v>2371117.3112826301</v>
      </c>
      <c r="F80" s="308" t="s">
        <v>35</v>
      </c>
    </row>
    <row r="81" spans="1:6" s="18" customFormat="1" x14ac:dyDescent="0.25">
      <c r="A81" s="297" t="s">
        <v>110</v>
      </c>
      <c r="B81" s="307">
        <v>1392220.581</v>
      </c>
      <c r="C81" s="307">
        <v>707669.54470974684</v>
      </c>
      <c r="D81" s="307">
        <v>190764.22171340906</v>
      </c>
      <c r="E81" s="307">
        <v>493786.75330617029</v>
      </c>
      <c r="F81" s="308" t="s">
        <v>35</v>
      </c>
    </row>
    <row r="82" spans="1:6" s="18" customFormat="1" ht="24" x14ac:dyDescent="0.25">
      <c r="A82" s="297" t="s">
        <v>111</v>
      </c>
      <c r="B82" s="307">
        <v>1100</v>
      </c>
      <c r="C82" s="307">
        <v>475</v>
      </c>
      <c r="D82" s="307">
        <v>625</v>
      </c>
      <c r="E82" s="307">
        <v>0</v>
      </c>
      <c r="F82" s="308" t="s">
        <v>112</v>
      </c>
    </row>
    <row r="83" spans="1:6" s="18" customFormat="1" x14ac:dyDescent="0.25">
      <c r="A83" s="297" t="s">
        <v>113</v>
      </c>
      <c r="B83" s="307">
        <v>7200</v>
      </c>
      <c r="C83" s="307">
        <v>786</v>
      </c>
      <c r="D83" s="307">
        <v>4334</v>
      </c>
      <c r="E83" s="307">
        <f>B83-C83-D83</f>
        <v>2080</v>
      </c>
      <c r="F83" s="308" t="s">
        <v>28</v>
      </c>
    </row>
    <row r="84" spans="1:6" s="18" customFormat="1" ht="17.25" customHeight="1" x14ac:dyDescent="0.25">
      <c r="A84" s="297" t="s">
        <v>114</v>
      </c>
      <c r="B84" s="307">
        <v>3000</v>
      </c>
      <c r="C84" s="307">
        <v>1980</v>
      </c>
      <c r="D84" s="307">
        <v>60</v>
      </c>
      <c r="E84" s="307">
        <v>960</v>
      </c>
      <c r="F84" s="308" t="s">
        <v>115</v>
      </c>
    </row>
    <row r="85" spans="1:6" s="18" customFormat="1" ht="17.25" customHeight="1" x14ac:dyDescent="0.25">
      <c r="A85" s="297" t="s">
        <v>116</v>
      </c>
      <c r="B85" s="307">
        <v>673077</v>
      </c>
      <c r="C85" s="307">
        <v>26092.507000000001</v>
      </c>
      <c r="D85" s="307">
        <v>148779.696</v>
      </c>
      <c r="E85" s="307">
        <v>498204.79700000002</v>
      </c>
      <c r="F85" s="308" t="s">
        <v>49</v>
      </c>
    </row>
    <row r="86" spans="1:6" s="18" customFormat="1" ht="17.25" customHeight="1" x14ac:dyDescent="0.25">
      <c r="A86" s="297" t="s">
        <v>117</v>
      </c>
      <c r="B86" s="307">
        <v>293761.84299999999</v>
      </c>
      <c r="C86" s="307">
        <v>158079.18100000001</v>
      </c>
      <c r="D86" s="307">
        <v>20369.144</v>
      </c>
      <c r="E86" s="307">
        <v>115313.518</v>
      </c>
      <c r="F86" s="308" t="s">
        <v>88</v>
      </c>
    </row>
    <row r="87" spans="1:6" s="18" customFormat="1" ht="17.25" customHeight="1" x14ac:dyDescent="0.25">
      <c r="A87" s="297" t="s">
        <v>118</v>
      </c>
      <c r="B87" s="307">
        <v>3374</v>
      </c>
      <c r="C87" s="307">
        <v>3228</v>
      </c>
      <c r="D87" s="307">
        <v>146</v>
      </c>
      <c r="E87" s="307">
        <v>0</v>
      </c>
      <c r="F87" s="308" t="s">
        <v>26</v>
      </c>
    </row>
    <row r="88" spans="1:6" s="18" customFormat="1" ht="17.25" customHeight="1" x14ac:dyDescent="0.25">
      <c r="A88" s="297" t="s">
        <v>119</v>
      </c>
      <c r="B88" s="307">
        <v>168700</v>
      </c>
      <c r="C88" s="307">
        <v>168700</v>
      </c>
      <c r="D88" s="307">
        <v>0</v>
      </c>
      <c r="E88" s="307">
        <v>0</v>
      </c>
      <c r="F88" s="308" t="s">
        <v>120</v>
      </c>
    </row>
    <row r="89" spans="1:6" s="18" customFormat="1" ht="17.25" customHeight="1" x14ac:dyDescent="0.25">
      <c r="A89" s="297" t="s">
        <v>121</v>
      </c>
      <c r="B89" s="307">
        <v>29003</v>
      </c>
      <c r="C89" s="307">
        <v>13842.875</v>
      </c>
      <c r="D89" s="307">
        <v>15160</v>
      </c>
      <c r="E89" s="307">
        <v>0.125</v>
      </c>
      <c r="F89" s="308" t="s">
        <v>86</v>
      </c>
    </row>
    <row r="90" spans="1:6" s="18" customFormat="1" ht="17.25" customHeight="1" x14ac:dyDescent="0.25">
      <c r="A90" s="297" t="s">
        <v>122</v>
      </c>
      <c r="B90" s="307">
        <v>2400</v>
      </c>
      <c r="C90" s="307">
        <v>900</v>
      </c>
      <c r="D90" s="307">
        <v>1500</v>
      </c>
      <c r="E90" s="307">
        <v>0</v>
      </c>
      <c r="F90" s="308" t="s">
        <v>86</v>
      </c>
    </row>
    <row r="91" spans="1:6" s="18" customFormat="1" ht="17.25" customHeight="1" x14ac:dyDescent="0.25">
      <c r="A91" s="297" t="s">
        <v>123</v>
      </c>
      <c r="B91" s="307">
        <v>375000</v>
      </c>
      <c r="C91" s="307">
        <v>14300</v>
      </c>
      <c r="D91" s="307">
        <v>51100</v>
      </c>
      <c r="E91" s="307">
        <v>309600</v>
      </c>
      <c r="F91" s="297" t="s">
        <v>35</v>
      </c>
    </row>
    <row r="92" spans="1:6" s="18" customFormat="1" ht="17.25" customHeight="1" x14ac:dyDescent="0.25">
      <c r="A92" s="297" t="s">
        <v>124</v>
      </c>
      <c r="B92" s="307">
        <v>9711</v>
      </c>
      <c r="C92" s="307">
        <v>3485</v>
      </c>
      <c r="D92" s="307">
        <v>6226</v>
      </c>
      <c r="E92" s="307">
        <v>0</v>
      </c>
      <c r="F92" s="308" t="s">
        <v>26</v>
      </c>
    </row>
    <row r="93" spans="1:6" s="18" customFormat="1" ht="17.25" customHeight="1" x14ac:dyDescent="0.25">
      <c r="A93" s="297" t="s">
        <v>125</v>
      </c>
      <c r="B93" s="307">
        <v>18000</v>
      </c>
      <c r="C93" s="307">
        <v>16000</v>
      </c>
      <c r="D93" s="307">
        <v>2000</v>
      </c>
      <c r="E93" s="307">
        <v>0</v>
      </c>
      <c r="F93" s="308" t="s">
        <v>86</v>
      </c>
    </row>
    <row r="94" spans="1:6" s="18" customFormat="1" ht="17.25" customHeight="1" x14ac:dyDescent="0.25">
      <c r="A94" s="297" t="s">
        <v>126</v>
      </c>
      <c r="B94" s="310">
        <v>37200</v>
      </c>
      <c r="C94" s="310">
        <v>12400</v>
      </c>
      <c r="D94" s="310">
        <v>4800</v>
      </c>
      <c r="E94" s="310">
        <v>20000</v>
      </c>
      <c r="F94" s="311" t="s">
        <v>127</v>
      </c>
    </row>
    <row r="95" spans="1:6" ht="17.25" customHeight="1" x14ac:dyDescent="0.25">
      <c r="A95" s="297" t="s">
        <v>128</v>
      </c>
      <c r="B95" s="310">
        <v>143765</v>
      </c>
      <c r="C95" s="310">
        <v>20665</v>
      </c>
      <c r="D95" s="310">
        <v>123100</v>
      </c>
      <c r="E95" s="310">
        <v>0</v>
      </c>
      <c r="F95" s="311" t="s">
        <v>129</v>
      </c>
    </row>
    <row r="96" spans="1:6" ht="17.25" customHeight="1" x14ac:dyDescent="0.25">
      <c r="A96" s="297" t="s">
        <v>130</v>
      </c>
      <c r="B96" s="310">
        <v>82456.486999999994</v>
      </c>
      <c r="C96" s="310">
        <v>76158.567999999999</v>
      </c>
      <c r="D96" s="310">
        <v>6298</v>
      </c>
      <c r="E96" s="310">
        <v>-8.1000000000000003E-2</v>
      </c>
      <c r="F96" s="311" t="s">
        <v>86</v>
      </c>
    </row>
    <row r="97" spans="1:6" ht="17.25" customHeight="1" x14ac:dyDescent="0.25">
      <c r="A97" s="297" t="s">
        <v>131</v>
      </c>
      <c r="B97" s="310">
        <v>27800</v>
      </c>
      <c r="C97" s="310">
        <v>11816</v>
      </c>
      <c r="D97" s="310">
        <v>14534</v>
      </c>
      <c r="E97" s="310">
        <v>1450</v>
      </c>
      <c r="F97" s="311" t="s">
        <v>86</v>
      </c>
    </row>
    <row r="98" spans="1:6" ht="26.25" x14ac:dyDescent="0.25">
      <c r="A98" s="297" t="s">
        <v>132</v>
      </c>
      <c r="B98" s="310">
        <v>43520</v>
      </c>
      <c r="C98" s="310">
        <v>32815</v>
      </c>
      <c r="D98" s="310">
        <v>10705</v>
      </c>
      <c r="E98" s="310">
        <v>0</v>
      </c>
      <c r="F98" s="311" t="s">
        <v>88</v>
      </c>
    </row>
    <row r="99" spans="1:6" ht="17.25" customHeight="1" x14ac:dyDescent="0.25">
      <c r="A99" s="297" t="s">
        <v>133</v>
      </c>
      <c r="B99" s="310">
        <v>35194.000969999994</v>
      </c>
      <c r="C99" s="310">
        <v>8365.6549699999996</v>
      </c>
      <c r="D99" s="310">
        <v>14535.919</v>
      </c>
      <c r="E99" s="310">
        <v>12292.427</v>
      </c>
      <c r="F99" s="311" t="s">
        <v>26</v>
      </c>
    </row>
    <row r="100" spans="1:6" ht="17.25" customHeight="1" collapsed="1" x14ac:dyDescent="0.25">
      <c r="A100" s="297" t="s">
        <v>134</v>
      </c>
      <c r="B100" s="310">
        <v>103409</v>
      </c>
      <c r="C100" s="310">
        <v>9030</v>
      </c>
      <c r="D100" s="310">
        <v>56510</v>
      </c>
      <c r="E100" s="310">
        <v>37869</v>
      </c>
      <c r="F100" s="311" t="s">
        <v>127</v>
      </c>
    </row>
    <row r="101" spans="1:6" ht="17.25" customHeight="1" x14ac:dyDescent="0.25">
      <c r="A101" s="297" t="s">
        <v>135</v>
      </c>
      <c r="B101" s="310">
        <v>58000</v>
      </c>
      <c r="C101" s="310">
        <v>1900</v>
      </c>
      <c r="D101" s="310">
        <v>33100</v>
      </c>
      <c r="E101" s="310">
        <v>23000</v>
      </c>
      <c r="F101" s="311" t="s">
        <v>136</v>
      </c>
    </row>
    <row r="102" spans="1:6" s="18" customFormat="1" ht="17.25" customHeight="1" x14ac:dyDescent="0.25">
      <c r="A102" s="297" t="s">
        <v>137</v>
      </c>
      <c r="B102" s="307">
        <v>259067</v>
      </c>
      <c r="C102" s="307">
        <v>237179</v>
      </c>
      <c r="D102" s="307">
        <v>10000</v>
      </c>
      <c r="E102" s="307">
        <v>11888</v>
      </c>
      <c r="F102" s="311" t="s">
        <v>26</v>
      </c>
    </row>
    <row r="103" spans="1:6" ht="17.25" customHeight="1" x14ac:dyDescent="0.25">
      <c r="A103" s="297" t="s">
        <v>138</v>
      </c>
      <c r="B103" s="310">
        <v>349192.603</v>
      </c>
      <c r="C103" s="310">
        <v>183177.11900000001</v>
      </c>
      <c r="D103" s="310">
        <v>67752.432000000001</v>
      </c>
      <c r="E103" s="310">
        <v>98263.051999999996</v>
      </c>
      <c r="F103" s="311" t="s">
        <v>139</v>
      </c>
    </row>
    <row r="104" spans="1:6" s="19" customFormat="1" ht="17.25" customHeight="1" x14ac:dyDescent="0.25">
      <c r="A104" s="297" t="s">
        <v>140</v>
      </c>
      <c r="B104" s="310">
        <v>48076.493000000002</v>
      </c>
      <c r="C104" s="310">
        <v>24659.151999999998</v>
      </c>
      <c r="D104" s="310">
        <v>22693.342000000001</v>
      </c>
      <c r="E104" s="310">
        <v>723.99900000000002</v>
      </c>
      <c r="F104" s="311" t="s">
        <v>127</v>
      </c>
    </row>
    <row r="105" spans="1:6" ht="17.25" customHeight="1" x14ac:dyDescent="0.25">
      <c r="A105" s="313" t="s">
        <v>141</v>
      </c>
      <c r="B105" s="310">
        <v>41606</v>
      </c>
      <c r="C105" s="310">
        <v>21523.907000000003</v>
      </c>
      <c r="D105" s="310">
        <v>17632</v>
      </c>
      <c r="E105" s="310">
        <v>2450</v>
      </c>
      <c r="F105" s="311" t="s">
        <v>28</v>
      </c>
    </row>
    <row r="106" spans="1:6" ht="17.25" customHeight="1" x14ac:dyDescent="0.25">
      <c r="A106" s="314" t="s">
        <v>41</v>
      </c>
      <c r="B106" s="315">
        <f>SUM(B107:B118)</f>
        <v>403162.60014</v>
      </c>
      <c r="C106" s="315">
        <f>SUM(C107:C118)</f>
        <v>69565.685140000001</v>
      </c>
      <c r="D106" s="315">
        <f>SUM(D107:D118)</f>
        <v>110135.45699999999</v>
      </c>
      <c r="E106" s="315">
        <f>SUM(E107:E118)</f>
        <v>223462</v>
      </c>
      <c r="F106" s="316"/>
    </row>
    <row r="107" spans="1:6" ht="17.25" customHeight="1" x14ac:dyDescent="0.25">
      <c r="A107" s="297" t="s">
        <v>142</v>
      </c>
      <c r="B107" s="307">
        <v>134903</v>
      </c>
      <c r="C107" s="307">
        <v>13975.38</v>
      </c>
      <c r="D107" s="307">
        <v>24385.456999999999</v>
      </c>
      <c r="E107" s="307">
        <v>96542</v>
      </c>
      <c r="F107" s="308" t="s">
        <v>143</v>
      </c>
    </row>
    <row r="108" spans="1:6" ht="17.25" customHeight="1" x14ac:dyDescent="0.25">
      <c r="A108" s="297" t="s">
        <v>144</v>
      </c>
      <c r="B108" s="310">
        <v>38461.600140000002</v>
      </c>
      <c r="C108" s="310">
        <v>19569.30514</v>
      </c>
      <c r="D108" s="310">
        <v>10800</v>
      </c>
      <c r="E108" s="310">
        <v>8093</v>
      </c>
      <c r="F108" s="311" t="s">
        <v>28</v>
      </c>
    </row>
    <row r="109" spans="1:6" ht="17.25" customHeight="1" x14ac:dyDescent="0.25">
      <c r="A109" s="297" t="s">
        <v>145</v>
      </c>
      <c r="B109" s="310">
        <v>17308</v>
      </c>
      <c r="C109" s="310">
        <v>2462</v>
      </c>
      <c r="D109" s="310">
        <v>6848</v>
      </c>
      <c r="E109" s="310">
        <v>7998</v>
      </c>
      <c r="F109" s="311" t="s">
        <v>28</v>
      </c>
    </row>
    <row r="110" spans="1:6" ht="17.25" customHeight="1" x14ac:dyDescent="0.25">
      <c r="A110" s="297" t="s">
        <v>146</v>
      </c>
      <c r="B110" s="310">
        <v>48076</v>
      </c>
      <c r="C110" s="310">
        <v>8686</v>
      </c>
      <c r="D110" s="310">
        <v>11058</v>
      </c>
      <c r="E110" s="310">
        <v>28332</v>
      </c>
      <c r="F110" s="311" t="s">
        <v>30</v>
      </c>
    </row>
    <row r="111" spans="1:6" ht="17.25" customHeight="1" x14ac:dyDescent="0.25">
      <c r="A111" s="297" t="s">
        <v>147</v>
      </c>
      <c r="B111" s="310">
        <v>9614</v>
      </c>
      <c r="C111" s="310">
        <v>1620</v>
      </c>
      <c r="D111" s="310">
        <v>2800</v>
      </c>
      <c r="E111" s="310">
        <v>5194</v>
      </c>
      <c r="F111" s="311" t="s">
        <v>43</v>
      </c>
    </row>
    <row r="112" spans="1:6" ht="17.25" customHeight="1" x14ac:dyDescent="0.25">
      <c r="A112" s="297" t="s">
        <v>148</v>
      </c>
      <c r="B112" s="310">
        <v>48080</v>
      </c>
      <c r="C112" s="310">
        <v>3283</v>
      </c>
      <c r="D112" s="310">
        <v>17146</v>
      </c>
      <c r="E112" s="310">
        <v>27651</v>
      </c>
      <c r="F112" s="311" t="s">
        <v>24</v>
      </c>
    </row>
    <row r="113" spans="1:6" ht="17.25" customHeight="1" x14ac:dyDescent="0.25">
      <c r="A113" s="297" t="s">
        <v>149</v>
      </c>
      <c r="B113" s="310">
        <v>9614</v>
      </c>
      <c r="C113" s="307">
        <v>1620</v>
      </c>
      <c r="D113" s="307">
        <v>2800</v>
      </c>
      <c r="E113" s="307">
        <v>5194</v>
      </c>
      <c r="F113" s="311" t="s">
        <v>28</v>
      </c>
    </row>
    <row r="114" spans="1:6" ht="17.25" customHeight="1" x14ac:dyDescent="0.25">
      <c r="A114" s="297" t="s">
        <v>150</v>
      </c>
      <c r="B114" s="310">
        <v>19231</v>
      </c>
      <c r="C114" s="310">
        <v>2596</v>
      </c>
      <c r="D114" s="310">
        <v>8654</v>
      </c>
      <c r="E114" s="310">
        <v>7981</v>
      </c>
      <c r="F114" s="311" t="s">
        <v>28</v>
      </c>
    </row>
    <row r="115" spans="1:6" ht="17.25" customHeight="1" x14ac:dyDescent="0.25">
      <c r="A115" s="297" t="s">
        <v>151</v>
      </c>
      <c r="B115" s="317">
        <v>6731</v>
      </c>
      <c r="C115" s="317">
        <v>1500</v>
      </c>
      <c r="D115" s="317">
        <v>2240</v>
      </c>
      <c r="E115" s="317">
        <v>2991</v>
      </c>
      <c r="F115" s="311" t="s">
        <v>64</v>
      </c>
    </row>
    <row r="116" spans="1:6" ht="17.25" customHeight="1" x14ac:dyDescent="0.25">
      <c r="A116" s="297" t="s">
        <v>152</v>
      </c>
      <c r="B116" s="312">
        <v>48062</v>
      </c>
      <c r="C116" s="312">
        <v>6250</v>
      </c>
      <c r="D116" s="312">
        <v>15000</v>
      </c>
      <c r="E116" s="312">
        <v>26812</v>
      </c>
      <c r="F116" s="311" t="s">
        <v>43</v>
      </c>
    </row>
    <row r="117" spans="1:6" ht="17.25" customHeight="1" x14ac:dyDescent="0.25">
      <c r="A117" s="297" t="s">
        <v>153</v>
      </c>
      <c r="B117" s="317">
        <v>3846</v>
      </c>
      <c r="C117" s="317">
        <v>962</v>
      </c>
      <c r="D117" s="317">
        <v>2404</v>
      </c>
      <c r="E117" s="317">
        <v>480</v>
      </c>
      <c r="F117" s="311" t="s">
        <v>154</v>
      </c>
    </row>
    <row r="118" spans="1:6" ht="17.25" customHeight="1" x14ac:dyDescent="0.25">
      <c r="A118" s="297" t="s">
        <v>155</v>
      </c>
      <c r="B118" s="312">
        <v>19236</v>
      </c>
      <c r="C118" s="317">
        <v>7042</v>
      </c>
      <c r="D118" s="317">
        <v>6000</v>
      </c>
      <c r="E118" s="312">
        <v>6194</v>
      </c>
      <c r="F118" s="311" t="s">
        <v>26</v>
      </c>
    </row>
    <row r="119" spans="1:6" ht="17.25" customHeight="1" x14ac:dyDescent="0.25">
      <c r="A119" s="297" t="s">
        <v>156</v>
      </c>
      <c r="B119" s="317">
        <v>711332.63199999998</v>
      </c>
      <c r="C119" s="317">
        <v>397300.05900000001</v>
      </c>
      <c r="D119" s="317">
        <v>182119.54199999999</v>
      </c>
      <c r="E119" s="317">
        <v>131913.03099999999</v>
      </c>
      <c r="F119" s="311" t="s">
        <v>157</v>
      </c>
    </row>
    <row r="120" spans="1:6" ht="17.25" customHeight="1" x14ac:dyDescent="0.25">
      <c r="A120" s="297" t="s">
        <v>158</v>
      </c>
      <c r="B120" s="317">
        <v>265999.59999999998</v>
      </c>
      <c r="C120" s="317">
        <v>103772.50900000001</v>
      </c>
      <c r="D120" s="317">
        <v>42692.091</v>
      </c>
      <c r="E120" s="317">
        <v>119535</v>
      </c>
      <c r="F120" s="311" t="s">
        <v>90</v>
      </c>
    </row>
    <row r="121" spans="1:6" ht="17.25" customHeight="1" x14ac:dyDescent="0.25">
      <c r="A121" s="297" t="s">
        <v>159</v>
      </c>
      <c r="B121" s="317">
        <v>20000</v>
      </c>
      <c r="C121" s="317">
        <v>13069</v>
      </c>
      <c r="D121" s="317">
        <v>6931</v>
      </c>
      <c r="E121" s="317">
        <v>0</v>
      </c>
      <c r="F121" s="308" t="s">
        <v>26</v>
      </c>
    </row>
    <row r="122" spans="1:6" ht="17.25" customHeight="1" x14ac:dyDescent="0.25">
      <c r="A122" s="297" t="s">
        <v>160</v>
      </c>
      <c r="B122" s="317">
        <v>43333.2</v>
      </c>
      <c r="C122" s="317">
        <v>37887.581019999998</v>
      </c>
      <c r="D122" s="317">
        <v>5445.6670000000004</v>
      </c>
      <c r="E122" s="317">
        <v>0</v>
      </c>
      <c r="F122" s="311" t="s">
        <v>99</v>
      </c>
    </row>
    <row r="123" spans="1:6" ht="17.25" customHeight="1" x14ac:dyDescent="0.25">
      <c r="A123" s="297" t="s">
        <v>161</v>
      </c>
      <c r="B123" s="317">
        <v>7640</v>
      </c>
      <c r="C123" s="317">
        <v>0</v>
      </c>
      <c r="D123" s="317">
        <v>3440</v>
      </c>
      <c r="E123" s="317">
        <v>4200</v>
      </c>
      <c r="F123" s="311" t="s">
        <v>43</v>
      </c>
    </row>
    <row r="124" spans="1:6" ht="17.25" customHeight="1" x14ac:dyDescent="0.25">
      <c r="A124" s="297" t="s">
        <v>162</v>
      </c>
      <c r="B124" s="310">
        <v>53000</v>
      </c>
      <c r="C124" s="310">
        <v>15768</v>
      </c>
      <c r="D124" s="310">
        <v>12403.6</v>
      </c>
      <c r="E124" s="310">
        <v>24828.491999999998</v>
      </c>
      <c r="F124" s="311" t="s">
        <v>24</v>
      </c>
    </row>
    <row r="125" spans="1:6" ht="17.25" customHeight="1" x14ac:dyDescent="0.25">
      <c r="A125" s="297" t="s">
        <v>163</v>
      </c>
      <c r="B125" s="310">
        <v>88100</v>
      </c>
      <c r="C125" s="310">
        <v>44308</v>
      </c>
      <c r="D125" s="310">
        <v>37536</v>
      </c>
      <c r="E125" s="310">
        <v>6256</v>
      </c>
      <c r="F125" s="311" t="s">
        <v>24</v>
      </c>
    </row>
    <row r="126" spans="1:6" ht="17.25" customHeight="1" x14ac:dyDescent="0.25">
      <c r="A126" s="297" t="s">
        <v>164</v>
      </c>
      <c r="B126" s="310">
        <f>55944.04988+52610</f>
        <v>108554.04988000001</v>
      </c>
      <c r="C126" s="310">
        <f>45117.10888</f>
        <v>45117.10888</v>
      </c>
      <c r="D126" s="310">
        <f>10826.689+41370</f>
        <v>52196.688999999998</v>
      </c>
      <c r="E126" s="310">
        <f>B126-C126-D126</f>
        <v>11240.252000000008</v>
      </c>
      <c r="F126" s="311" t="s">
        <v>26</v>
      </c>
    </row>
    <row r="127" spans="1:6" s="19" customFormat="1" ht="17.25" customHeight="1" x14ac:dyDescent="0.25">
      <c r="A127" s="297" t="s">
        <v>165</v>
      </c>
      <c r="B127" s="310">
        <v>35123.675999999999</v>
      </c>
      <c r="C127" s="310">
        <v>10369.001</v>
      </c>
      <c r="D127" s="310">
        <v>17160.671999999999</v>
      </c>
      <c r="E127" s="310">
        <v>7594.0030000000006</v>
      </c>
      <c r="F127" s="311" t="s">
        <v>28</v>
      </c>
    </row>
    <row r="128" spans="1:6" ht="17.25" customHeight="1" x14ac:dyDescent="0.25">
      <c r="A128" s="297" t="s">
        <v>166</v>
      </c>
      <c r="B128" s="310">
        <v>123243.10018000001</v>
      </c>
      <c r="C128" s="310">
        <v>58494.68518</v>
      </c>
      <c r="D128" s="310">
        <v>47225</v>
      </c>
      <c r="E128" s="310">
        <v>17523.415000000001</v>
      </c>
      <c r="F128" s="311" t="s">
        <v>26</v>
      </c>
    </row>
    <row r="129" spans="1:7" ht="17.25" customHeight="1" x14ac:dyDescent="0.25">
      <c r="A129" s="318" t="s">
        <v>58</v>
      </c>
      <c r="B129" s="315">
        <f>SUM(B130:B135)</f>
        <v>92380.699090000009</v>
      </c>
      <c r="C129" s="315">
        <f>SUM(C130:C135)</f>
        <v>21727.22709</v>
      </c>
      <c r="D129" s="315">
        <f>SUM(D130:D135)</f>
        <v>39791.179000000004</v>
      </c>
      <c r="E129" s="315">
        <f>SUM(E130:E135)</f>
        <v>30862.292999999998</v>
      </c>
      <c r="F129" s="316"/>
    </row>
    <row r="130" spans="1:7" ht="17.25" customHeight="1" x14ac:dyDescent="0.25">
      <c r="A130" s="319" t="s">
        <v>167</v>
      </c>
      <c r="B130" s="310">
        <v>48</v>
      </c>
      <c r="C130" s="310">
        <v>48</v>
      </c>
      <c r="D130" s="310">
        <v>0</v>
      </c>
      <c r="E130" s="310">
        <v>0</v>
      </c>
      <c r="F130" s="311" t="s">
        <v>112</v>
      </c>
    </row>
    <row r="131" spans="1:7" ht="17.25" customHeight="1" x14ac:dyDescent="0.25">
      <c r="A131" s="319" t="s">
        <v>168</v>
      </c>
      <c r="B131" s="310">
        <v>9627</v>
      </c>
      <c r="C131" s="310">
        <v>7133</v>
      </c>
      <c r="D131" s="310">
        <v>0</v>
      </c>
      <c r="E131" s="310">
        <v>2494</v>
      </c>
      <c r="F131" s="311" t="s">
        <v>169</v>
      </c>
    </row>
    <row r="132" spans="1:7" ht="17.25" customHeight="1" x14ac:dyDescent="0.25">
      <c r="A132" s="320" t="s">
        <v>170</v>
      </c>
      <c r="B132" s="310">
        <v>4615</v>
      </c>
      <c r="C132" s="310">
        <v>380</v>
      </c>
      <c r="D132" s="310">
        <v>4235</v>
      </c>
      <c r="E132" s="310">
        <v>0</v>
      </c>
      <c r="F132" s="311" t="s">
        <v>99</v>
      </c>
    </row>
    <row r="133" spans="1:7" ht="17.25" customHeight="1" x14ac:dyDescent="0.25">
      <c r="A133" s="319" t="s">
        <v>171</v>
      </c>
      <c r="B133" s="310">
        <v>96</v>
      </c>
      <c r="C133" s="310">
        <v>96</v>
      </c>
      <c r="D133" s="310">
        <v>0</v>
      </c>
      <c r="E133" s="310">
        <v>0</v>
      </c>
      <c r="F133" s="311" t="s">
        <v>172</v>
      </c>
    </row>
    <row r="134" spans="1:7" ht="17.25" customHeight="1" x14ac:dyDescent="0.25">
      <c r="A134" s="320" t="s">
        <v>173</v>
      </c>
      <c r="B134" s="310">
        <v>192</v>
      </c>
      <c r="C134" s="310">
        <v>192</v>
      </c>
      <c r="D134" s="310">
        <v>0</v>
      </c>
      <c r="E134" s="310">
        <v>0</v>
      </c>
      <c r="F134" s="311" t="s">
        <v>172</v>
      </c>
    </row>
    <row r="135" spans="1:7" ht="17.25" customHeight="1" x14ac:dyDescent="0.25">
      <c r="A135" s="319" t="s">
        <v>174</v>
      </c>
      <c r="B135" s="310">
        <v>77802.699090000009</v>
      </c>
      <c r="C135" s="310">
        <v>13878.227089999998</v>
      </c>
      <c r="D135" s="310">
        <v>35556.179000000004</v>
      </c>
      <c r="E135" s="310">
        <v>28368.292999999998</v>
      </c>
      <c r="F135" s="311" t="s">
        <v>64</v>
      </c>
    </row>
    <row r="136" spans="1:7" ht="17.25" customHeight="1" x14ac:dyDescent="0.25">
      <c r="A136" s="297" t="s">
        <v>175</v>
      </c>
      <c r="B136" s="310">
        <v>17220</v>
      </c>
      <c r="C136" s="310">
        <v>1560</v>
      </c>
      <c r="D136" s="310">
        <v>8500</v>
      </c>
      <c r="E136" s="310">
        <v>7160</v>
      </c>
      <c r="F136" s="311" t="s">
        <v>127</v>
      </c>
    </row>
    <row r="137" spans="1:7" ht="17.25" customHeight="1" x14ac:dyDescent="0.25">
      <c r="A137" s="318" t="s">
        <v>176</v>
      </c>
      <c r="B137" s="315">
        <f>SUM(B138:B140)</f>
        <v>6688612.9563000007</v>
      </c>
      <c r="C137" s="315">
        <f t="shared" ref="C137:E137" si="2">SUM(C138:C140)</f>
        <v>594891.16038999998</v>
      </c>
      <c r="D137" s="315">
        <f t="shared" si="2"/>
        <v>319435.679</v>
      </c>
      <c r="E137" s="315">
        <f t="shared" si="2"/>
        <v>5774286</v>
      </c>
      <c r="F137" s="316"/>
    </row>
    <row r="138" spans="1:7" ht="17.25" customHeight="1" x14ac:dyDescent="0.25">
      <c r="A138" s="36" t="s">
        <v>177</v>
      </c>
      <c r="B138" s="321">
        <v>282878.83938999998</v>
      </c>
      <c r="C138" s="321">
        <v>253828.16039</v>
      </c>
      <c r="D138" s="321">
        <v>29050.679</v>
      </c>
      <c r="E138" s="310">
        <v>0</v>
      </c>
      <c r="F138" s="322" t="s">
        <v>99</v>
      </c>
    </row>
    <row r="139" spans="1:7" ht="17.25" customHeight="1" x14ac:dyDescent="0.25">
      <c r="A139" s="36" t="s">
        <v>178</v>
      </c>
      <c r="B139" s="322">
        <v>6344431.9570000004</v>
      </c>
      <c r="C139" s="321">
        <v>279761</v>
      </c>
      <c r="D139" s="321">
        <v>290385</v>
      </c>
      <c r="E139" s="321">
        <v>5774286</v>
      </c>
      <c r="F139" s="322" t="s">
        <v>35</v>
      </c>
    </row>
    <row r="140" spans="1:7" ht="17.25" customHeight="1" x14ac:dyDescent="0.25">
      <c r="A140" s="36" t="s">
        <v>179</v>
      </c>
      <c r="B140" s="322">
        <v>61302.159910000002</v>
      </c>
      <c r="C140" s="321">
        <v>61302</v>
      </c>
      <c r="D140" s="310">
        <v>0</v>
      </c>
      <c r="E140" s="321">
        <v>0</v>
      </c>
      <c r="F140" s="322" t="s">
        <v>172</v>
      </c>
    </row>
    <row r="141" spans="1:7" ht="17.25" customHeight="1" x14ac:dyDescent="0.25">
      <c r="A141" s="313" t="s">
        <v>180</v>
      </c>
      <c r="B141" s="310">
        <v>656355.86917999992</v>
      </c>
      <c r="C141" s="310">
        <v>490630.01017999998</v>
      </c>
      <c r="D141" s="310">
        <v>8462.7999999999993</v>
      </c>
      <c r="E141" s="310">
        <v>157263.05900000001</v>
      </c>
      <c r="F141" s="322" t="s">
        <v>28</v>
      </c>
    </row>
    <row r="142" spans="1:7" ht="17.25" customHeight="1" x14ac:dyDescent="0.25">
      <c r="A142" s="308" t="s">
        <v>181</v>
      </c>
      <c r="B142" s="323">
        <v>936810</v>
      </c>
      <c r="C142" s="310">
        <v>120114</v>
      </c>
      <c r="D142" s="310">
        <v>45425</v>
      </c>
      <c r="E142" s="310">
        <f>B142-C142-D142</f>
        <v>771271</v>
      </c>
      <c r="F142" s="322" t="s">
        <v>28</v>
      </c>
    </row>
    <row r="143" spans="1:7" ht="17.25" customHeight="1" x14ac:dyDescent="0.25">
      <c r="A143" s="297" t="s">
        <v>182</v>
      </c>
      <c r="B143" s="310">
        <v>125958</v>
      </c>
      <c r="C143" s="310">
        <v>53975</v>
      </c>
      <c r="D143" s="310">
        <v>44440</v>
      </c>
      <c r="E143" s="310">
        <v>27543</v>
      </c>
      <c r="F143" s="311" t="s">
        <v>28</v>
      </c>
    </row>
    <row r="144" spans="1:7" ht="17.25" customHeight="1" x14ac:dyDescent="0.25">
      <c r="A144" s="324" t="s">
        <v>183</v>
      </c>
      <c r="B144" s="325">
        <f>SUM(B61:B143)-B137-B129-B106</f>
        <v>21982673.1575188</v>
      </c>
      <c r="C144" s="325">
        <f>SUM(C61:C143)-C137-C129-C106</f>
        <v>7635319.6293499991</v>
      </c>
      <c r="D144" s="325">
        <f>SUM(D61:D143)-D137-D129-D106</f>
        <v>2892199.692999999</v>
      </c>
      <c r="E144" s="325">
        <f>SUM(E61:E143)-E137-E129-E106</f>
        <v>11455153.945248803</v>
      </c>
      <c r="F144" s="326" t="s">
        <v>184</v>
      </c>
      <c r="G144" s="41" t="s">
        <v>15</v>
      </c>
    </row>
    <row r="145" spans="1:7" ht="17.25" customHeight="1" x14ac:dyDescent="0.25">
      <c r="A145" s="324" t="s">
        <v>185</v>
      </c>
      <c r="B145" s="325">
        <f>B144+B38</f>
        <v>25875511.1555188</v>
      </c>
      <c r="C145" s="325">
        <f>C144+C38</f>
        <v>7670127.6293499991</v>
      </c>
      <c r="D145" s="325">
        <f>D144+D38</f>
        <v>3274873.692999999</v>
      </c>
      <c r="E145" s="325">
        <f>E144+E38</f>
        <v>14930509.945248803</v>
      </c>
      <c r="F145" s="326" t="s">
        <v>184</v>
      </c>
      <c r="G145" s="41" t="s">
        <v>15</v>
      </c>
    </row>
    <row r="146" spans="1:7" s="26" customFormat="1" ht="17.25" customHeight="1" x14ac:dyDescent="0.25">
      <c r="A146" s="327" t="s">
        <v>186</v>
      </c>
      <c r="B146" s="327" t="s">
        <v>187</v>
      </c>
      <c r="C146" s="327" t="s">
        <v>187</v>
      </c>
      <c r="D146" s="328">
        <f>D147-D145</f>
        <v>2076671.1451500012</v>
      </c>
      <c r="E146" s="327" t="s">
        <v>187</v>
      </c>
      <c r="F146" s="327"/>
    </row>
    <row r="147" spans="1:7" s="26" customFormat="1" ht="17.25" customHeight="1" thickBot="1" x14ac:dyDescent="0.3">
      <c r="A147" s="329" t="s">
        <v>188</v>
      </c>
      <c r="B147" s="330" t="s">
        <v>15</v>
      </c>
      <c r="C147" s="331" t="s">
        <v>15</v>
      </c>
      <c r="D147" s="331">
        <f>ABS([1]DEDJTR!$F$128)*1000</f>
        <v>5351544.8381500002</v>
      </c>
      <c r="E147" s="330" t="s">
        <v>15</v>
      </c>
      <c r="F147" s="331" t="s">
        <v>15</v>
      </c>
    </row>
    <row r="148" spans="1:7" s="48" customFormat="1" ht="24" customHeight="1" x14ac:dyDescent="0.25">
      <c r="A148" s="47" t="s">
        <v>189</v>
      </c>
      <c r="B148" s="47"/>
      <c r="C148" s="47"/>
      <c r="D148" s="47"/>
      <c r="E148" s="47"/>
      <c r="F148" s="47"/>
    </row>
    <row r="149" spans="1:7" s="48" customFormat="1" ht="18.75" customHeight="1" x14ac:dyDescent="0.25">
      <c r="A149" s="49" t="s">
        <v>66</v>
      </c>
      <c r="B149" s="50"/>
      <c r="C149" s="50"/>
      <c r="D149" s="50"/>
      <c r="E149" s="50"/>
      <c r="F149" s="50"/>
    </row>
    <row r="150" spans="1:7" s="48" customFormat="1" x14ac:dyDescent="0.25">
      <c r="A150" s="51" t="s">
        <v>190</v>
      </c>
      <c r="B150" s="52"/>
      <c r="C150" s="52"/>
      <c r="D150" s="52"/>
      <c r="E150" s="52"/>
      <c r="F150" s="52"/>
    </row>
    <row r="151" spans="1:7" s="48" customFormat="1" x14ac:dyDescent="0.25">
      <c r="A151" s="51" t="s">
        <v>191</v>
      </c>
      <c r="B151" s="52"/>
      <c r="C151" s="52"/>
      <c r="D151" s="52"/>
      <c r="E151" s="52"/>
      <c r="F151" s="52"/>
    </row>
    <row r="152" spans="1:7" s="48" customFormat="1" x14ac:dyDescent="0.25">
      <c r="A152" s="51" t="s">
        <v>192</v>
      </c>
      <c r="B152" s="52"/>
      <c r="C152" s="52"/>
      <c r="D152" s="52"/>
      <c r="E152" s="52"/>
      <c r="F152" s="52"/>
    </row>
    <row r="153" spans="1:7" s="48" customFormat="1" x14ac:dyDescent="0.25">
      <c r="A153" s="51" t="s">
        <v>193</v>
      </c>
      <c r="B153" s="52"/>
      <c r="C153" s="52"/>
      <c r="D153" s="52"/>
      <c r="E153" s="52"/>
      <c r="F153" s="52"/>
    </row>
    <row r="154" spans="1:7" s="48" customFormat="1" x14ac:dyDescent="0.25">
      <c r="A154" s="51" t="s">
        <v>194</v>
      </c>
      <c r="B154" s="52"/>
      <c r="C154" s="52"/>
      <c r="D154" s="52"/>
      <c r="E154" s="52"/>
      <c r="F154" s="52"/>
    </row>
    <row r="155" spans="1:7" s="48" customFormat="1" x14ac:dyDescent="0.25">
      <c r="A155" s="51" t="s">
        <v>195</v>
      </c>
      <c r="B155" s="52"/>
      <c r="C155" s="52"/>
      <c r="D155" s="52"/>
      <c r="E155" s="52"/>
      <c r="F155" s="52"/>
    </row>
    <row r="156" spans="1:7" s="48" customFormat="1" x14ac:dyDescent="0.25">
      <c r="A156" s="51" t="s">
        <v>196</v>
      </c>
      <c r="B156" s="52"/>
      <c r="C156" s="52"/>
      <c r="D156" s="52"/>
      <c r="E156" s="52"/>
      <c r="F156" s="52"/>
    </row>
    <row r="157" spans="1:7" s="48" customFormat="1" x14ac:dyDescent="0.25">
      <c r="A157" s="51" t="s">
        <v>197</v>
      </c>
      <c r="B157" s="52"/>
      <c r="C157" s="52"/>
      <c r="D157" s="52"/>
      <c r="E157" s="52"/>
      <c r="F157" s="52"/>
    </row>
    <row r="158" spans="1:7" s="48" customFormat="1" x14ac:dyDescent="0.25">
      <c r="A158" s="51" t="s">
        <v>198</v>
      </c>
      <c r="B158" s="52"/>
      <c r="C158" s="52"/>
      <c r="D158" s="52"/>
      <c r="E158" s="52"/>
      <c r="F158" s="52"/>
    </row>
    <row r="159" spans="1:7" s="48" customFormat="1" x14ac:dyDescent="0.25">
      <c r="A159" s="49" t="s">
        <v>199</v>
      </c>
      <c r="B159" s="52"/>
      <c r="C159" s="52"/>
      <c r="D159" s="52"/>
      <c r="E159" s="52"/>
      <c r="F159" s="52"/>
    </row>
    <row r="160" spans="1:7" s="48" customFormat="1" ht="26.25" customHeight="1" x14ac:dyDescent="0.25">
      <c r="A160" s="51" t="s">
        <v>200</v>
      </c>
      <c r="B160" s="52"/>
      <c r="C160" s="52"/>
      <c r="D160" s="52"/>
      <c r="E160" s="52"/>
      <c r="F160" s="52"/>
    </row>
    <row r="161" spans="1:6" s="48" customFormat="1" x14ac:dyDescent="0.25">
      <c r="A161" s="51" t="s">
        <v>201</v>
      </c>
      <c r="B161" s="52"/>
      <c r="C161" s="52"/>
      <c r="D161" s="52"/>
      <c r="E161" s="52"/>
      <c r="F161" s="52"/>
    </row>
    <row r="162" spans="1:6" s="53" customFormat="1" x14ac:dyDescent="0.25">
      <c r="A162" s="51" t="s">
        <v>202</v>
      </c>
      <c r="B162" s="52"/>
      <c r="C162" s="52"/>
      <c r="D162" s="52"/>
      <c r="E162" s="52"/>
      <c r="F162" s="52"/>
    </row>
    <row r="163" spans="1:6" s="53" customFormat="1" x14ac:dyDescent="0.25">
      <c r="A163" s="49" t="s">
        <v>203</v>
      </c>
      <c r="B163" s="52"/>
      <c r="C163" s="52"/>
      <c r="D163" s="52"/>
      <c r="E163" s="52"/>
      <c r="F163" s="52"/>
    </row>
    <row r="164" spans="1:6" s="53" customFormat="1" x14ac:dyDescent="0.25">
      <c r="A164" s="51" t="s">
        <v>204</v>
      </c>
      <c r="B164" s="52"/>
      <c r="C164" s="52"/>
      <c r="D164" s="52"/>
      <c r="E164" s="52"/>
      <c r="F164" s="52"/>
    </row>
    <row r="165" spans="1:6" s="53" customFormat="1" x14ac:dyDescent="0.25">
      <c r="A165" s="49" t="s">
        <v>205</v>
      </c>
      <c r="B165" s="52"/>
      <c r="C165" s="52"/>
      <c r="D165" s="52"/>
      <c r="E165" s="52"/>
      <c r="F165" s="52"/>
    </row>
    <row r="166" spans="1:6" s="53" customFormat="1" x14ac:dyDescent="0.25">
      <c r="A166" s="51" t="s">
        <v>206</v>
      </c>
      <c r="B166" s="52"/>
      <c r="C166" s="52"/>
      <c r="D166" s="52"/>
      <c r="E166" s="52"/>
      <c r="F166" s="52"/>
    </row>
    <row r="167" spans="1:6" s="53" customFormat="1" ht="17.25" customHeight="1" x14ac:dyDescent="0.25">
      <c r="A167" s="51" t="s">
        <v>207</v>
      </c>
      <c r="B167" s="52"/>
      <c r="C167" s="52"/>
      <c r="D167" s="52"/>
      <c r="E167" s="52"/>
      <c r="F167" s="52"/>
    </row>
    <row r="168" spans="1:6" s="53" customFormat="1" ht="21.75" customHeight="1" x14ac:dyDescent="0.25">
      <c r="A168" s="51" t="s">
        <v>208</v>
      </c>
      <c r="B168" s="52"/>
      <c r="C168" s="52"/>
      <c r="D168" s="52"/>
      <c r="E168" s="52"/>
      <c r="F168" s="52"/>
    </row>
    <row r="169" spans="1:6" s="53" customFormat="1" x14ac:dyDescent="0.25">
      <c r="A169" s="51" t="s">
        <v>209</v>
      </c>
      <c r="B169" s="52"/>
      <c r="C169" s="52"/>
      <c r="D169" s="52"/>
      <c r="E169" s="52"/>
      <c r="F169" s="52"/>
    </row>
    <row r="170" spans="1:6" s="48" customFormat="1" ht="26.25" customHeight="1" x14ac:dyDescent="0.25">
      <c r="A170" s="51" t="s">
        <v>210</v>
      </c>
      <c r="B170" s="52"/>
      <c r="C170" s="52"/>
      <c r="D170" s="52"/>
      <c r="E170" s="52"/>
      <c r="F170" s="52"/>
    </row>
    <row r="171" spans="1:6" s="48" customFormat="1" x14ac:dyDescent="0.25">
      <c r="A171" s="51" t="s">
        <v>211</v>
      </c>
      <c r="B171" s="52"/>
      <c r="C171" s="52"/>
      <c r="D171" s="52"/>
      <c r="E171" s="52"/>
      <c r="F171" s="52"/>
    </row>
    <row r="172" spans="1:6" s="48" customFormat="1" x14ac:dyDescent="0.25">
      <c r="A172" s="51" t="s">
        <v>212</v>
      </c>
      <c r="B172" s="52"/>
      <c r="C172" s="52"/>
      <c r="D172" s="52"/>
      <c r="E172" s="52"/>
      <c r="F172" s="52"/>
    </row>
    <row r="173" spans="1:6" s="48" customFormat="1" x14ac:dyDescent="0.25">
      <c r="A173" s="51" t="s">
        <v>213</v>
      </c>
      <c r="B173" s="52"/>
      <c r="C173" s="52"/>
      <c r="D173" s="52"/>
      <c r="E173" s="52"/>
      <c r="F173" s="52"/>
    </row>
    <row r="174" spans="1:6" s="48" customFormat="1" x14ac:dyDescent="0.25">
      <c r="A174" s="51" t="s">
        <v>214</v>
      </c>
      <c r="B174" s="52"/>
      <c r="C174" s="52"/>
      <c r="D174" s="52"/>
      <c r="E174" s="52"/>
      <c r="F174" s="52"/>
    </row>
    <row r="175" spans="1:6" s="54" customFormat="1" ht="26.25" customHeight="1" x14ac:dyDescent="0.25">
      <c r="A175" s="49" t="s">
        <v>215</v>
      </c>
      <c r="B175" s="49"/>
      <c r="C175" s="49"/>
      <c r="D175" s="49"/>
      <c r="E175" s="49"/>
      <c r="F175" s="49"/>
    </row>
    <row r="176" spans="1:6" s="48" customFormat="1" ht="26.25" customHeight="1" x14ac:dyDescent="0.25">
      <c r="A176" s="51" t="s">
        <v>216</v>
      </c>
      <c r="B176" s="52"/>
      <c r="C176" s="52"/>
      <c r="D176" s="52"/>
      <c r="E176" s="52"/>
      <c r="F176" s="52"/>
    </row>
    <row r="177" spans="1:6" s="48" customFormat="1" x14ac:dyDescent="0.25">
      <c r="A177" s="51" t="s">
        <v>217</v>
      </c>
      <c r="B177" s="52"/>
      <c r="C177" s="52"/>
      <c r="D177" s="52"/>
      <c r="E177" s="52"/>
      <c r="F177" s="52"/>
    </row>
    <row r="178" spans="1:6" s="48" customFormat="1" ht="16.5" customHeight="1" x14ac:dyDescent="0.25">
      <c r="A178" s="51" t="s">
        <v>218</v>
      </c>
      <c r="B178" s="52"/>
      <c r="C178" s="52"/>
      <c r="D178" s="52"/>
      <c r="E178" s="52"/>
      <c r="F178" s="52"/>
    </row>
    <row r="179" spans="1:6" s="48" customFormat="1" ht="15" customHeight="1" x14ac:dyDescent="0.25">
      <c r="A179" s="51" t="s">
        <v>219</v>
      </c>
      <c r="B179" s="52"/>
      <c r="C179" s="52"/>
      <c r="D179" s="52"/>
      <c r="E179" s="52"/>
      <c r="F179" s="52"/>
    </row>
    <row r="180" spans="1:6" s="48" customFormat="1" x14ac:dyDescent="0.25">
      <c r="A180" s="51" t="s">
        <v>220</v>
      </c>
      <c r="B180" s="52"/>
      <c r="C180" s="52"/>
      <c r="D180" s="52"/>
      <c r="E180" s="52"/>
      <c r="F180" s="52"/>
    </row>
    <row r="181" spans="1:6" s="48" customFormat="1" x14ac:dyDescent="0.25">
      <c r="A181" s="51" t="s">
        <v>221</v>
      </c>
      <c r="B181" s="52"/>
      <c r="C181" s="52"/>
      <c r="D181" s="52"/>
      <c r="E181" s="52"/>
      <c r="F181" s="52"/>
    </row>
    <row r="182" spans="1:6" s="48" customFormat="1" x14ac:dyDescent="0.25">
      <c r="A182" s="51" t="s">
        <v>222</v>
      </c>
      <c r="B182" s="52"/>
      <c r="C182" s="52"/>
      <c r="D182" s="52"/>
      <c r="E182" s="52"/>
      <c r="F182" s="52"/>
    </row>
    <row r="183" spans="1:6" s="48" customFormat="1" x14ac:dyDescent="0.25">
      <c r="A183" s="51" t="s">
        <v>223</v>
      </c>
      <c r="B183" s="52"/>
      <c r="C183" s="52"/>
      <c r="D183" s="52"/>
      <c r="E183" s="52"/>
      <c r="F183" s="52"/>
    </row>
    <row r="184" spans="1:6" s="48" customFormat="1" x14ac:dyDescent="0.25">
      <c r="A184" s="51" t="s">
        <v>224</v>
      </c>
      <c r="B184" s="52"/>
      <c r="C184" s="52"/>
      <c r="D184" s="52"/>
      <c r="E184" s="52"/>
      <c r="F184" s="52"/>
    </row>
    <row r="185" spans="1:6" s="48" customFormat="1" x14ac:dyDescent="0.25">
      <c r="A185" s="49" t="s">
        <v>225</v>
      </c>
      <c r="B185" s="55"/>
      <c r="C185" s="55"/>
      <c r="D185" s="52"/>
      <c r="E185" s="52"/>
      <c r="F185" s="52"/>
    </row>
    <row r="186" spans="1:6" s="48" customFormat="1" x14ac:dyDescent="0.25">
      <c r="A186" s="51" t="s">
        <v>226</v>
      </c>
      <c r="B186" s="55"/>
      <c r="C186" s="55"/>
      <c r="D186" s="52"/>
      <c r="E186" s="52"/>
      <c r="F186" s="52"/>
    </row>
    <row r="187" spans="1:6" s="48" customFormat="1" x14ac:dyDescent="0.25">
      <c r="A187" s="51" t="s">
        <v>227</v>
      </c>
      <c r="B187" s="52"/>
      <c r="C187" s="52"/>
      <c r="D187" s="52"/>
      <c r="E187" s="52"/>
      <c r="F187" s="52"/>
    </row>
    <row r="188" spans="1:6" s="48" customFormat="1" x14ac:dyDescent="0.25">
      <c r="A188" s="51" t="s">
        <v>228</v>
      </c>
      <c r="B188" s="52"/>
      <c r="C188" s="52"/>
      <c r="D188" s="52"/>
      <c r="E188" s="52"/>
      <c r="F188" s="52"/>
    </row>
    <row r="189" spans="1:6" s="48" customFormat="1" x14ac:dyDescent="0.25">
      <c r="A189" s="51" t="s">
        <v>229</v>
      </c>
      <c r="B189" s="52"/>
      <c r="C189" s="52"/>
      <c r="D189" s="52"/>
      <c r="E189" s="52"/>
      <c r="F189" s="52"/>
    </row>
    <row r="190" spans="1:6" s="48" customFormat="1" x14ac:dyDescent="0.25">
      <c r="A190" s="51" t="s">
        <v>230</v>
      </c>
      <c r="B190" s="52"/>
      <c r="C190" s="52"/>
      <c r="D190" s="52"/>
      <c r="E190" s="52"/>
      <c r="F190" s="52"/>
    </row>
    <row r="191" spans="1:6" s="48" customFormat="1" x14ac:dyDescent="0.25">
      <c r="A191" s="51" t="s">
        <v>231</v>
      </c>
      <c r="B191" s="52"/>
      <c r="C191" s="52"/>
      <c r="D191" s="52"/>
      <c r="E191" s="52"/>
      <c r="F191" s="52"/>
    </row>
    <row r="192" spans="1:6" s="48" customFormat="1" x14ac:dyDescent="0.25">
      <c r="A192" s="51" t="s">
        <v>232</v>
      </c>
      <c r="B192" s="52"/>
      <c r="C192" s="52"/>
      <c r="D192" s="52"/>
      <c r="E192" s="52"/>
      <c r="F192" s="52"/>
    </row>
    <row r="193" spans="1:6" s="48" customFormat="1" x14ac:dyDescent="0.25">
      <c r="A193" s="51" t="s">
        <v>233</v>
      </c>
      <c r="B193" s="52"/>
      <c r="C193" s="52"/>
      <c r="D193" s="52"/>
      <c r="E193" s="52"/>
      <c r="F193" s="52"/>
    </row>
    <row r="194" spans="1:6" s="48" customFormat="1" x14ac:dyDescent="0.25">
      <c r="A194" s="51" t="s">
        <v>234</v>
      </c>
      <c r="B194" s="52"/>
      <c r="C194" s="52"/>
      <c r="D194" s="52"/>
      <c r="E194" s="52"/>
      <c r="F194" s="52"/>
    </row>
    <row r="195" spans="1:6" s="48" customFormat="1" x14ac:dyDescent="0.25">
      <c r="A195" s="51" t="s">
        <v>235</v>
      </c>
      <c r="B195" s="52"/>
      <c r="C195" s="52"/>
      <c r="D195" s="52"/>
      <c r="E195" s="52"/>
      <c r="F195" s="52"/>
    </row>
    <row r="196" spans="1:6" s="48" customFormat="1" ht="15" customHeight="1" x14ac:dyDescent="0.25">
      <c r="A196" s="51" t="s">
        <v>236</v>
      </c>
      <c r="B196" s="52"/>
      <c r="C196" s="52"/>
      <c r="D196" s="52"/>
      <c r="E196" s="52"/>
      <c r="F196" s="52"/>
    </row>
    <row r="197" spans="1:6" s="48" customFormat="1" x14ac:dyDescent="0.25">
      <c r="A197" s="49" t="s">
        <v>237</v>
      </c>
      <c r="B197" s="52"/>
      <c r="C197" s="52"/>
      <c r="D197" s="52"/>
      <c r="E197" s="52"/>
      <c r="F197" s="52"/>
    </row>
    <row r="198" spans="1:6" s="48" customFormat="1" ht="15" customHeight="1" x14ac:dyDescent="0.25">
      <c r="A198" s="51" t="s">
        <v>238</v>
      </c>
      <c r="B198" s="52"/>
      <c r="C198" s="52"/>
      <c r="D198" s="52"/>
      <c r="E198" s="52"/>
      <c r="F198" s="52"/>
    </row>
    <row r="199" spans="1:6" s="48" customFormat="1" x14ac:dyDescent="0.25">
      <c r="A199" s="51" t="s">
        <v>239</v>
      </c>
      <c r="B199" s="52"/>
      <c r="C199" s="52"/>
      <c r="D199" s="52"/>
      <c r="E199" s="52"/>
      <c r="F199" s="52"/>
    </row>
    <row r="200" spans="1:6" s="48" customFormat="1" ht="26.25" customHeight="1" x14ac:dyDescent="0.25">
      <c r="A200" s="51" t="s">
        <v>240</v>
      </c>
      <c r="B200" s="52"/>
      <c r="C200" s="52"/>
      <c r="D200" s="52"/>
      <c r="E200" s="52"/>
      <c r="F200" s="52"/>
    </row>
    <row r="201" spans="1:6" s="48" customFormat="1" x14ac:dyDescent="0.25">
      <c r="A201" s="51" t="s">
        <v>241</v>
      </c>
      <c r="B201" s="52"/>
      <c r="C201" s="52"/>
      <c r="D201" s="52"/>
      <c r="E201" s="52"/>
      <c r="F201" s="52"/>
    </row>
    <row r="202" spans="1:6" s="48" customFormat="1" x14ac:dyDescent="0.25">
      <c r="A202" s="51" t="s">
        <v>242</v>
      </c>
      <c r="B202" s="52"/>
      <c r="C202" s="52"/>
      <c r="D202" s="52"/>
      <c r="E202" s="52"/>
      <c r="F202" s="52"/>
    </row>
    <row r="203" spans="1:6" s="48" customFormat="1" ht="15" customHeight="1" x14ac:dyDescent="0.25">
      <c r="A203" s="51" t="s">
        <v>243</v>
      </c>
      <c r="B203" s="52"/>
      <c r="C203" s="52"/>
      <c r="D203" s="52"/>
      <c r="E203" s="52"/>
      <c r="F203" s="52"/>
    </row>
    <row r="204" spans="1:6" s="48" customFormat="1" x14ac:dyDescent="0.25">
      <c r="A204" s="51" t="s">
        <v>244</v>
      </c>
      <c r="B204" s="52"/>
      <c r="C204" s="52"/>
      <c r="D204" s="52"/>
      <c r="E204" s="52"/>
      <c r="F204" s="52"/>
    </row>
    <row r="205" spans="1:6" s="48" customFormat="1" x14ac:dyDescent="0.25">
      <c r="A205" s="51" t="s">
        <v>245</v>
      </c>
      <c r="B205" s="52"/>
      <c r="C205" s="52"/>
      <c r="D205" s="52"/>
      <c r="E205" s="52"/>
      <c r="F205" s="52"/>
    </row>
    <row r="206" spans="1:6" s="48" customFormat="1" x14ac:dyDescent="0.25">
      <c r="A206" s="51" t="s">
        <v>246</v>
      </c>
      <c r="B206" s="52"/>
      <c r="C206" s="52"/>
      <c r="D206" s="52"/>
      <c r="E206" s="52"/>
      <c r="F206" s="52"/>
    </row>
    <row r="207" spans="1:6" s="48" customFormat="1" ht="15" customHeight="1" x14ac:dyDescent="0.25">
      <c r="A207" s="51" t="s">
        <v>247</v>
      </c>
      <c r="B207" s="52"/>
      <c r="C207" s="52"/>
      <c r="D207" s="52"/>
      <c r="E207" s="52"/>
      <c r="F207" s="52"/>
    </row>
    <row r="208" spans="1:6" s="48" customFormat="1" x14ac:dyDescent="0.25">
      <c r="A208" s="51" t="s">
        <v>248</v>
      </c>
      <c r="B208" s="52"/>
      <c r="C208" s="52"/>
      <c r="D208" s="52"/>
      <c r="E208" s="52"/>
      <c r="F208" s="52"/>
    </row>
    <row r="209" spans="1:7" s="48" customFormat="1" x14ac:dyDescent="0.25">
      <c r="A209" s="51" t="s">
        <v>249</v>
      </c>
      <c r="B209" s="52"/>
      <c r="C209" s="52"/>
      <c r="D209" s="52"/>
      <c r="E209" s="52"/>
      <c r="F209" s="52"/>
    </row>
    <row r="210" spans="1:7" s="48" customFormat="1" ht="15" customHeight="1" x14ac:dyDescent="0.25">
      <c r="A210" s="51" t="s">
        <v>250</v>
      </c>
      <c r="B210" s="52"/>
      <c r="C210" s="52"/>
      <c r="D210" s="52"/>
      <c r="E210" s="52"/>
      <c r="F210" s="52"/>
    </row>
    <row r="211" spans="1:7" s="48" customFormat="1" ht="15" customHeight="1" x14ac:dyDescent="0.25">
      <c r="A211" s="51" t="s">
        <v>251</v>
      </c>
      <c r="B211" s="52"/>
      <c r="C211" s="52"/>
      <c r="D211" s="52"/>
      <c r="E211" s="52"/>
      <c r="F211" s="52"/>
      <c r="G211" s="56" t="s">
        <v>15</v>
      </c>
    </row>
    <row r="212" spans="1:7" s="48" customFormat="1" ht="15" customHeight="1" x14ac:dyDescent="0.25">
      <c r="A212" s="51" t="s">
        <v>252</v>
      </c>
      <c r="B212" s="52"/>
      <c r="C212" s="52"/>
      <c r="D212" s="52"/>
      <c r="E212" s="52"/>
      <c r="F212" s="52"/>
    </row>
    <row r="213" spans="1:7" s="48" customFormat="1" x14ac:dyDescent="0.25">
      <c r="A213" s="51" t="s">
        <v>253</v>
      </c>
      <c r="B213" s="52"/>
      <c r="C213" s="52"/>
      <c r="D213" s="52"/>
      <c r="E213" s="52"/>
      <c r="F213" s="52"/>
    </row>
    <row r="214" spans="1:7" s="48" customFormat="1" x14ac:dyDescent="0.25">
      <c r="A214" s="51" t="s">
        <v>254</v>
      </c>
      <c r="B214" s="52"/>
      <c r="C214" s="52"/>
      <c r="D214" s="52"/>
      <c r="E214" s="52"/>
      <c r="F214" s="52"/>
    </row>
    <row r="215" spans="1:7" s="26" customFormat="1" x14ac:dyDescent="0.25">
      <c r="A215" s="51" t="s">
        <v>255</v>
      </c>
      <c r="B215" s="52"/>
      <c r="C215" s="52"/>
      <c r="D215" s="52"/>
      <c r="E215" s="52"/>
      <c r="F215" s="52"/>
    </row>
    <row r="216" spans="1:7" s="26" customFormat="1" x14ac:dyDescent="0.25">
      <c r="A216" s="51" t="s">
        <v>256</v>
      </c>
      <c r="B216" s="52"/>
      <c r="C216" s="52"/>
      <c r="D216" s="52"/>
      <c r="E216" s="52"/>
      <c r="F216" s="52"/>
    </row>
    <row r="217" spans="1:7" s="48" customFormat="1" x14ac:dyDescent="0.25">
      <c r="A217" s="51" t="s">
        <v>257</v>
      </c>
      <c r="B217" s="52"/>
      <c r="C217" s="52"/>
      <c r="D217" s="52"/>
      <c r="E217" s="52"/>
      <c r="F217" s="52"/>
    </row>
    <row r="218" spans="1:7" s="48" customFormat="1" x14ac:dyDescent="0.25">
      <c r="A218" s="49"/>
      <c r="B218" s="51"/>
      <c r="C218" s="51"/>
      <c r="D218" s="51"/>
      <c r="E218" s="51"/>
      <c r="F218" s="51"/>
    </row>
    <row r="219" spans="1:7" x14ac:dyDescent="0.25">
      <c r="A219" s="57" t="s">
        <v>258</v>
      </c>
      <c r="B219" s="57"/>
      <c r="C219" s="57"/>
      <c r="D219" s="57"/>
      <c r="E219" s="57"/>
      <c r="F219" s="57"/>
    </row>
    <row r="220" spans="1:7" ht="47.25" customHeight="1" x14ac:dyDescent="0.25">
      <c r="A220" s="58" t="s">
        <v>15</v>
      </c>
      <c r="B220" s="59" t="s">
        <v>18</v>
      </c>
      <c r="C220" s="59" t="s">
        <v>19</v>
      </c>
      <c r="D220" s="59" t="s">
        <v>259</v>
      </c>
      <c r="E220" s="26"/>
      <c r="F220" s="26"/>
    </row>
    <row r="221" spans="1:7" ht="15" customHeight="1" x14ac:dyDescent="0.25">
      <c r="A221" s="60" t="s">
        <v>260</v>
      </c>
      <c r="B221" s="332">
        <v>2793</v>
      </c>
      <c r="C221" s="332">
        <v>2793</v>
      </c>
      <c r="D221" s="333" t="s">
        <v>172</v>
      </c>
      <c r="E221" s="26"/>
      <c r="F221" s="26"/>
    </row>
    <row r="222" spans="1:7" ht="15" customHeight="1" x14ac:dyDescent="0.25">
      <c r="A222" s="61" t="s">
        <v>261</v>
      </c>
      <c r="B222" s="334">
        <v>14193.389639999999</v>
      </c>
      <c r="C222" s="334">
        <v>11442.67764</v>
      </c>
      <c r="D222" s="335" t="s">
        <v>99</v>
      </c>
      <c r="E222" s="26"/>
      <c r="F222" s="26"/>
    </row>
    <row r="223" spans="1:7" ht="17.25" customHeight="1" x14ac:dyDescent="0.25">
      <c r="A223" s="63" t="s">
        <v>262</v>
      </c>
      <c r="B223" s="334">
        <v>84678.540970000002</v>
      </c>
      <c r="C223" s="334">
        <v>79293.472970000003</v>
      </c>
      <c r="D223" s="335" t="s">
        <v>28</v>
      </c>
      <c r="E223" s="26"/>
      <c r="F223" s="26"/>
    </row>
    <row r="224" spans="1:7" ht="14.25" customHeight="1" x14ac:dyDescent="0.25">
      <c r="A224" s="63" t="s">
        <v>263</v>
      </c>
      <c r="B224" s="334">
        <v>2797.4124200000001</v>
      </c>
      <c r="C224" s="334">
        <v>2797.4124200000001</v>
      </c>
      <c r="D224" s="335" t="s">
        <v>120</v>
      </c>
      <c r="E224" s="26"/>
      <c r="F224" s="26"/>
    </row>
    <row r="225" spans="1:6" ht="17.25" customHeight="1" x14ac:dyDescent="0.25">
      <c r="A225" s="61" t="s">
        <v>264</v>
      </c>
      <c r="B225" s="334">
        <v>496587.58642999997</v>
      </c>
      <c r="C225" s="334">
        <v>428663.35142999998</v>
      </c>
      <c r="D225" s="336" t="s">
        <v>24</v>
      </c>
      <c r="E225" s="26"/>
      <c r="F225" s="26"/>
    </row>
    <row r="226" spans="1:6" ht="17.25" customHeight="1" x14ac:dyDescent="0.25">
      <c r="A226" s="63" t="s">
        <v>265</v>
      </c>
      <c r="B226" s="334">
        <v>12000.00023</v>
      </c>
      <c r="C226" s="334">
        <v>11703.00023</v>
      </c>
      <c r="D226" s="336" t="s">
        <v>28</v>
      </c>
      <c r="E226" s="26"/>
      <c r="F226" s="26"/>
    </row>
    <row r="227" spans="1:6" ht="17.25" customHeight="1" x14ac:dyDescent="0.25">
      <c r="A227" s="61" t="s">
        <v>266</v>
      </c>
      <c r="B227" s="334">
        <v>7700</v>
      </c>
      <c r="C227" s="334">
        <v>6873.558</v>
      </c>
      <c r="D227" s="336" t="s">
        <v>99</v>
      </c>
      <c r="E227" s="26"/>
      <c r="F227" s="26"/>
    </row>
    <row r="228" spans="1:6" ht="17.25" customHeight="1" x14ac:dyDescent="0.25">
      <c r="A228" s="63" t="s">
        <v>267</v>
      </c>
      <c r="B228" s="334">
        <v>39617</v>
      </c>
      <c r="C228" s="334">
        <v>37235</v>
      </c>
      <c r="D228" s="336" t="s">
        <v>99</v>
      </c>
      <c r="E228" s="26"/>
      <c r="F228" s="26"/>
    </row>
    <row r="229" spans="1:6" ht="17.25" customHeight="1" x14ac:dyDescent="0.25">
      <c r="A229" s="61" t="s">
        <v>268</v>
      </c>
      <c r="B229" s="334">
        <v>122812</v>
      </c>
      <c r="C229" s="334">
        <v>120015</v>
      </c>
      <c r="D229" s="336" t="s">
        <v>26</v>
      </c>
      <c r="E229" s="26"/>
      <c r="F229" s="26"/>
    </row>
    <row r="230" spans="1:6" ht="17.25" customHeight="1" x14ac:dyDescent="0.25">
      <c r="A230" s="61" t="s">
        <v>269</v>
      </c>
      <c r="B230" s="334">
        <v>20033.800090000001</v>
      </c>
      <c r="C230" s="334">
        <v>14485.02209</v>
      </c>
      <c r="D230" s="336" t="s">
        <v>28</v>
      </c>
      <c r="E230" s="26"/>
      <c r="F230" s="26"/>
    </row>
    <row r="231" spans="1:6" ht="17.25" customHeight="1" thickBot="1" x14ac:dyDescent="0.3">
      <c r="A231" s="64" t="s">
        <v>270</v>
      </c>
      <c r="B231" s="337">
        <v>52587</v>
      </c>
      <c r="C231" s="337">
        <v>49860.489699999998</v>
      </c>
      <c r="D231" s="338" t="s">
        <v>26</v>
      </c>
      <c r="E231" s="26"/>
      <c r="F231" s="26"/>
    </row>
    <row r="232" spans="1:6" ht="15" customHeight="1" x14ac:dyDescent="0.25">
      <c r="A232" s="66" t="s">
        <v>189</v>
      </c>
      <c r="B232" s="66"/>
      <c r="C232" s="66"/>
      <c r="D232" s="67" t="s">
        <v>184</v>
      </c>
      <c r="E232" s="67" t="s">
        <v>184</v>
      </c>
      <c r="F232" s="67" t="s">
        <v>184</v>
      </c>
    </row>
    <row r="233" spans="1:6" ht="15" customHeight="1" x14ac:dyDescent="0.25">
      <c r="A233" s="68" t="s">
        <v>66</v>
      </c>
      <c r="B233" s="68"/>
      <c r="C233" s="68"/>
      <c r="D233" s="69"/>
      <c r="E233" s="69"/>
      <c r="F233" s="69"/>
    </row>
    <row r="234" spans="1:6" ht="15" customHeight="1" x14ac:dyDescent="0.25">
      <c r="A234" s="70" t="s">
        <v>271</v>
      </c>
      <c r="B234" s="69"/>
      <c r="C234" s="69"/>
      <c r="D234" s="69"/>
      <c r="E234" s="69"/>
      <c r="F234" s="69"/>
    </row>
    <row r="235" spans="1:6" ht="15" customHeight="1" x14ac:dyDescent="0.25">
      <c r="A235" s="70" t="s">
        <v>272</v>
      </c>
      <c r="B235" s="69"/>
      <c r="C235" s="69"/>
      <c r="D235" s="69"/>
      <c r="E235" s="69"/>
      <c r="F235" s="69"/>
    </row>
    <row r="236" spans="1:6" x14ac:dyDescent="0.25">
      <c r="A236" s="70" t="s">
        <v>273</v>
      </c>
      <c r="B236" s="69"/>
      <c r="C236" s="69"/>
      <c r="D236" s="69"/>
      <c r="E236" s="69"/>
      <c r="F236" s="69"/>
    </row>
    <row r="237" spans="1:6" x14ac:dyDescent="0.25">
      <c r="A237" s="70" t="s">
        <v>274</v>
      </c>
      <c r="B237" s="69"/>
      <c r="C237" s="69"/>
      <c r="D237" s="69"/>
      <c r="E237" s="69"/>
      <c r="F237" s="69"/>
    </row>
    <row r="238" spans="1:6" x14ac:dyDescent="0.25">
      <c r="A238" s="70" t="s">
        <v>275</v>
      </c>
      <c r="B238" s="69"/>
      <c r="C238" s="69"/>
      <c r="D238" s="69"/>
      <c r="E238" s="69"/>
      <c r="F238" s="69"/>
    </row>
    <row r="239" spans="1:6" x14ac:dyDescent="0.25">
      <c r="A239" s="26"/>
      <c r="B239" s="26"/>
      <c r="C239" s="26"/>
      <c r="D239" s="26"/>
      <c r="E239" s="26"/>
      <c r="F239" s="26"/>
    </row>
    <row r="240" spans="1:6" x14ac:dyDescent="0.25">
      <c r="A240" s="356" t="s">
        <v>276</v>
      </c>
      <c r="B240" s="356"/>
      <c r="C240" s="356"/>
      <c r="D240" s="356"/>
      <c r="E240" s="356"/>
      <c r="F240" s="356"/>
    </row>
    <row r="241" spans="1:6" x14ac:dyDescent="0.25">
      <c r="A241" s="25"/>
      <c r="B241" s="25"/>
      <c r="C241" s="25"/>
      <c r="D241" s="25"/>
      <c r="E241" s="25"/>
      <c r="F241" s="25"/>
    </row>
    <row r="242" spans="1:6" x14ac:dyDescent="0.25">
      <c r="A242" s="351" t="s">
        <v>16</v>
      </c>
      <c r="B242" s="351"/>
      <c r="C242" s="351"/>
      <c r="D242" s="351"/>
      <c r="E242" s="351"/>
      <c r="F242" s="351"/>
    </row>
    <row r="243" spans="1:6" x14ac:dyDescent="0.25">
      <c r="A243" s="349" t="s">
        <v>17</v>
      </c>
      <c r="B243" s="349"/>
      <c r="C243" s="349"/>
      <c r="D243" s="349"/>
      <c r="E243" s="349"/>
      <c r="F243" s="349"/>
    </row>
    <row r="244" spans="1:6" ht="36.75" customHeight="1" x14ac:dyDescent="0.25">
      <c r="A244" s="306" t="s">
        <v>15</v>
      </c>
      <c r="B244" s="59" t="s">
        <v>18</v>
      </c>
      <c r="C244" s="59" t="s">
        <v>19</v>
      </c>
      <c r="D244" s="59" t="s">
        <v>20</v>
      </c>
      <c r="E244" s="59" t="s">
        <v>21</v>
      </c>
      <c r="F244" s="59" t="s">
        <v>22</v>
      </c>
    </row>
    <row r="245" spans="1:6" ht="24" customHeight="1" x14ac:dyDescent="0.25">
      <c r="A245" s="297" t="s">
        <v>277</v>
      </c>
      <c r="B245" s="310">
        <v>2100</v>
      </c>
      <c r="C245" s="310">
        <v>0</v>
      </c>
      <c r="D245" s="310">
        <v>2100</v>
      </c>
      <c r="E245" s="310">
        <v>0</v>
      </c>
      <c r="F245" s="311" t="s">
        <v>26</v>
      </c>
    </row>
    <row r="246" spans="1:6" ht="24" customHeight="1" x14ac:dyDescent="0.25">
      <c r="A246" s="297" t="s">
        <v>278</v>
      </c>
      <c r="B246" s="317" t="s">
        <v>136</v>
      </c>
      <c r="C246" s="317" t="s">
        <v>136</v>
      </c>
      <c r="D246" s="317" t="s">
        <v>136</v>
      </c>
      <c r="E246" s="317" t="s">
        <v>136</v>
      </c>
      <c r="F246" s="339" t="s">
        <v>26</v>
      </c>
    </row>
    <row r="247" spans="1:6" ht="24" customHeight="1" x14ac:dyDescent="0.25">
      <c r="A247" s="297" t="s">
        <v>279</v>
      </c>
      <c r="B247" s="310">
        <v>39000</v>
      </c>
      <c r="C247" s="310">
        <v>15000</v>
      </c>
      <c r="D247" s="310">
        <v>24000</v>
      </c>
      <c r="E247" s="310">
        <v>0</v>
      </c>
      <c r="F247" s="311" t="s">
        <v>26</v>
      </c>
    </row>
    <row r="248" spans="1:6" ht="24" customHeight="1" x14ac:dyDescent="0.25">
      <c r="A248" s="339" t="s">
        <v>280</v>
      </c>
      <c r="B248" s="310">
        <v>3000</v>
      </c>
      <c r="C248" s="310">
        <v>0</v>
      </c>
      <c r="D248" s="310">
        <v>3000</v>
      </c>
      <c r="E248" s="310">
        <v>0</v>
      </c>
      <c r="F248" s="311" t="s">
        <v>26</v>
      </c>
    </row>
    <row r="249" spans="1:6" ht="24" customHeight="1" x14ac:dyDescent="0.25">
      <c r="A249" s="339" t="s">
        <v>281</v>
      </c>
      <c r="B249" s="310">
        <v>8000</v>
      </c>
      <c r="C249" s="310">
        <v>0</v>
      </c>
      <c r="D249" s="310">
        <v>4000</v>
      </c>
      <c r="E249" s="310">
        <v>4000</v>
      </c>
      <c r="F249" s="311" t="s">
        <v>28</v>
      </c>
    </row>
    <row r="250" spans="1:6" ht="15" customHeight="1" x14ac:dyDescent="0.25">
      <c r="A250" s="339" t="s">
        <v>282</v>
      </c>
      <c r="B250" s="310">
        <v>4926</v>
      </c>
      <c r="C250" s="310">
        <v>0</v>
      </c>
      <c r="D250" s="310">
        <v>4926</v>
      </c>
      <c r="E250" s="310">
        <v>0</v>
      </c>
      <c r="F250" s="311" t="s">
        <v>26</v>
      </c>
    </row>
    <row r="251" spans="1:6" ht="15" customHeight="1" x14ac:dyDescent="0.25">
      <c r="A251" s="339" t="s">
        <v>283</v>
      </c>
      <c r="B251" s="310">
        <v>13000</v>
      </c>
      <c r="C251" s="310">
        <v>0</v>
      </c>
      <c r="D251" s="310">
        <v>3250</v>
      </c>
      <c r="E251" s="310">
        <v>9750</v>
      </c>
      <c r="F251" s="311" t="s">
        <v>30</v>
      </c>
    </row>
    <row r="252" spans="1:6" ht="24" customHeight="1" x14ac:dyDescent="0.25">
      <c r="A252" s="339" t="s">
        <v>284</v>
      </c>
      <c r="B252" s="310">
        <v>750</v>
      </c>
      <c r="C252" s="310">
        <v>0</v>
      </c>
      <c r="D252" s="310">
        <v>150</v>
      </c>
      <c r="E252" s="310">
        <v>600</v>
      </c>
      <c r="F252" s="311" t="s">
        <v>30</v>
      </c>
    </row>
    <row r="253" spans="1:6" ht="23.25" customHeight="1" x14ac:dyDescent="0.25">
      <c r="A253" s="339" t="s">
        <v>285</v>
      </c>
      <c r="B253" s="310">
        <v>32000</v>
      </c>
      <c r="C253" s="310">
        <v>0</v>
      </c>
      <c r="D253" s="310">
        <v>10000</v>
      </c>
      <c r="E253" s="310">
        <v>22000</v>
      </c>
      <c r="F253" s="311" t="s">
        <v>24</v>
      </c>
    </row>
    <row r="254" spans="1:6" ht="24" customHeight="1" x14ac:dyDescent="0.25">
      <c r="A254" s="339" t="s">
        <v>286</v>
      </c>
      <c r="B254" s="310">
        <v>10200</v>
      </c>
      <c r="C254" s="310">
        <v>0</v>
      </c>
      <c r="D254" s="310">
        <v>8000</v>
      </c>
      <c r="E254" s="310">
        <v>2200</v>
      </c>
      <c r="F254" s="311" t="s">
        <v>28</v>
      </c>
    </row>
    <row r="255" spans="1:6" ht="15.75" thickBot="1" x14ac:dyDescent="0.3">
      <c r="A255" s="340" t="s">
        <v>65</v>
      </c>
      <c r="B255" s="341">
        <f>SUM(B245:B254)</f>
        <v>112976</v>
      </c>
      <c r="C255" s="341">
        <f t="shared" ref="C255:E255" si="3">SUM(C245:C254)</f>
        <v>15000</v>
      </c>
      <c r="D255" s="341">
        <f t="shared" si="3"/>
        <v>59426</v>
      </c>
      <c r="E255" s="341">
        <f t="shared" si="3"/>
        <v>38550</v>
      </c>
      <c r="F255" s="342" t="s">
        <v>15</v>
      </c>
    </row>
    <row r="256" spans="1:6" x14ac:dyDescent="0.25">
      <c r="A256" s="77" t="s">
        <v>287</v>
      </c>
      <c r="B256" s="78" t="s">
        <v>15</v>
      </c>
      <c r="C256" s="78" t="s">
        <v>15</v>
      </c>
      <c r="D256" s="78" t="s">
        <v>15</v>
      </c>
      <c r="E256" s="78" t="s">
        <v>15</v>
      </c>
      <c r="F256" s="78" t="s">
        <v>15</v>
      </c>
    </row>
    <row r="257" spans="1:6" x14ac:dyDescent="0.25">
      <c r="A257" s="349" t="s">
        <v>288</v>
      </c>
      <c r="B257" s="349"/>
      <c r="C257" s="349"/>
      <c r="D257" s="349"/>
      <c r="E257" s="349"/>
      <c r="F257" s="349"/>
    </row>
    <row r="258" spans="1:6" x14ac:dyDescent="0.25">
      <c r="A258" s="70" t="s">
        <v>289</v>
      </c>
      <c r="B258" s="343"/>
      <c r="C258" s="343"/>
      <c r="D258" s="343"/>
      <c r="E258" s="343"/>
      <c r="F258" s="343"/>
    </row>
    <row r="259" spans="1:6" x14ac:dyDescent="0.25">
      <c r="A259" s="350" t="s">
        <v>15</v>
      </c>
      <c r="B259" s="350"/>
      <c r="C259" s="350"/>
      <c r="D259" s="350"/>
      <c r="E259" s="350"/>
      <c r="F259" s="350"/>
    </row>
    <row r="260" spans="1:6" x14ac:dyDescent="0.25">
      <c r="A260" s="351" t="s">
        <v>84</v>
      </c>
      <c r="B260" s="351"/>
      <c r="C260" s="351"/>
      <c r="D260" s="351"/>
      <c r="E260" s="351"/>
      <c r="F260" s="351"/>
    </row>
    <row r="261" spans="1:6" x14ac:dyDescent="0.25">
      <c r="A261" s="349" t="s">
        <v>17</v>
      </c>
      <c r="B261" s="349"/>
      <c r="C261" s="349"/>
      <c r="D261" s="349"/>
      <c r="E261" s="349"/>
      <c r="F261" s="349"/>
    </row>
    <row r="262" spans="1:6" ht="36.75" customHeight="1" x14ac:dyDescent="0.25">
      <c r="A262" s="27" t="s">
        <v>15</v>
      </c>
      <c r="B262" s="28" t="s">
        <v>18</v>
      </c>
      <c r="C262" s="28" t="s">
        <v>19</v>
      </c>
      <c r="D262" s="28" t="s">
        <v>20</v>
      </c>
      <c r="E262" s="28" t="s">
        <v>21</v>
      </c>
      <c r="F262" s="28" t="s">
        <v>22</v>
      </c>
    </row>
    <row r="263" spans="1:6" ht="24" customHeight="1" x14ac:dyDescent="0.25">
      <c r="A263" s="80" t="s">
        <v>290</v>
      </c>
      <c r="B263" s="30">
        <v>18451</v>
      </c>
      <c r="C263" s="30">
        <v>3500</v>
      </c>
      <c r="D263" s="30">
        <v>6101</v>
      </c>
      <c r="E263" s="30">
        <v>8850</v>
      </c>
      <c r="F263" s="31" t="s">
        <v>24</v>
      </c>
    </row>
    <row r="264" spans="1:6" ht="24" customHeight="1" x14ac:dyDescent="0.25">
      <c r="A264" s="81" t="s">
        <v>291</v>
      </c>
      <c r="B264" s="30">
        <v>15000</v>
      </c>
      <c r="C264" s="30">
        <v>3750</v>
      </c>
      <c r="D264" s="30">
        <v>7500</v>
      </c>
      <c r="E264" s="30">
        <v>3750</v>
      </c>
      <c r="F264" s="31" t="s">
        <v>28</v>
      </c>
    </row>
    <row r="265" spans="1:6" ht="24" customHeight="1" x14ac:dyDescent="0.25">
      <c r="A265" s="82" t="s">
        <v>292</v>
      </c>
      <c r="B265" s="30">
        <v>21504</v>
      </c>
      <c r="C265" s="30">
        <v>1050</v>
      </c>
      <c r="D265" s="30">
        <v>454</v>
      </c>
      <c r="E265" s="30">
        <v>20000</v>
      </c>
      <c r="F265" s="31" t="s">
        <v>38</v>
      </c>
    </row>
    <row r="266" spans="1:6" ht="15" customHeight="1" x14ac:dyDescent="0.25">
      <c r="A266" s="82" t="s">
        <v>293</v>
      </c>
      <c r="B266" s="30">
        <v>6458.1035199999997</v>
      </c>
      <c r="C266" s="30">
        <v>3658.1035200000001</v>
      </c>
      <c r="D266" s="30">
        <v>2800</v>
      </c>
      <c r="E266" s="30">
        <v>0</v>
      </c>
      <c r="F266" s="31" t="s">
        <v>26</v>
      </c>
    </row>
    <row r="267" spans="1:6" ht="15" customHeight="1" x14ac:dyDescent="0.25">
      <c r="A267" s="82" t="s">
        <v>294</v>
      </c>
      <c r="B267" s="30">
        <v>330900</v>
      </c>
      <c r="C267" s="30">
        <v>27425.32445</v>
      </c>
      <c r="D267" s="30">
        <v>10000</v>
      </c>
      <c r="E267" s="30">
        <v>293474.67554999999</v>
      </c>
      <c r="F267" s="31" t="s">
        <v>295</v>
      </c>
    </row>
    <row r="268" spans="1:6" ht="15" customHeight="1" x14ac:dyDescent="0.25">
      <c r="A268" s="81" t="s">
        <v>296</v>
      </c>
      <c r="B268" s="30">
        <v>5000</v>
      </c>
      <c r="C268" s="30">
        <v>3300</v>
      </c>
      <c r="D268" s="30">
        <v>1700</v>
      </c>
      <c r="E268" s="30">
        <v>0</v>
      </c>
      <c r="F268" s="31" t="s">
        <v>26</v>
      </c>
    </row>
    <row r="269" spans="1:6" ht="24" customHeight="1" x14ac:dyDescent="0.25">
      <c r="A269" s="81" t="s">
        <v>297</v>
      </c>
      <c r="B269" s="30">
        <v>3713</v>
      </c>
      <c r="C269" s="30">
        <v>530</v>
      </c>
      <c r="D269" s="30">
        <v>849</v>
      </c>
      <c r="E269" s="30">
        <v>2334</v>
      </c>
      <c r="F269" s="31" t="s">
        <v>28</v>
      </c>
    </row>
    <row r="270" spans="1:6" ht="15" customHeight="1" x14ac:dyDescent="0.25">
      <c r="A270" s="81" t="s">
        <v>298</v>
      </c>
      <c r="B270" s="30">
        <v>3250</v>
      </c>
      <c r="C270" s="30">
        <v>1137</v>
      </c>
      <c r="D270" s="30">
        <v>1463</v>
      </c>
      <c r="E270" s="30">
        <v>650</v>
      </c>
      <c r="F270" s="31" t="s">
        <v>28</v>
      </c>
    </row>
    <row r="271" spans="1:6" ht="15" customHeight="1" x14ac:dyDescent="0.25">
      <c r="A271" s="81" t="s">
        <v>299</v>
      </c>
      <c r="B271" s="30">
        <v>44000</v>
      </c>
      <c r="C271" s="30">
        <v>9000</v>
      </c>
      <c r="D271" s="30">
        <v>13000</v>
      </c>
      <c r="E271" s="30">
        <v>22000</v>
      </c>
      <c r="F271" s="31" t="s">
        <v>24</v>
      </c>
    </row>
    <row r="272" spans="1:6" ht="15" customHeight="1" x14ac:dyDescent="0.25">
      <c r="A272" s="82" t="s">
        <v>300</v>
      </c>
      <c r="B272" s="30">
        <v>3261</v>
      </c>
      <c r="C272" s="30">
        <v>0</v>
      </c>
      <c r="D272" s="30">
        <v>2761</v>
      </c>
      <c r="E272" s="30">
        <v>500</v>
      </c>
      <c r="F272" s="31" t="s">
        <v>26</v>
      </c>
    </row>
    <row r="273" spans="1:6" ht="24" customHeight="1" x14ac:dyDescent="0.25">
      <c r="A273" s="81" t="s">
        <v>301</v>
      </c>
      <c r="B273" s="30">
        <v>20000</v>
      </c>
      <c r="C273" s="30">
        <v>10000</v>
      </c>
      <c r="D273" s="30">
        <v>5000</v>
      </c>
      <c r="E273" s="30">
        <v>5000</v>
      </c>
      <c r="F273" s="31" t="s">
        <v>28</v>
      </c>
    </row>
    <row r="274" spans="1:6" ht="24" x14ac:dyDescent="0.25">
      <c r="A274" s="81" t="s">
        <v>302</v>
      </c>
      <c r="B274" s="30">
        <v>6000</v>
      </c>
      <c r="C274" s="30">
        <v>3000</v>
      </c>
      <c r="D274" s="30">
        <v>3000</v>
      </c>
      <c r="E274" s="30">
        <v>0</v>
      </c>
      <c r="F274" s="31" t="s">
        <v>26</v>
      </c>
    </row>
    <row r="275" spans="1:6" x14ac:dyDescent="0.25">
      <c r="A275" s="82" t="s">
        <v>303</v>
      </c>
      <c r="B275" s="30">
        <v>35081</v>
      </c>
      <c r="C275" s="30">
        <v>14381</v>
      </c>
      <c r="D275" s="30">
        <v>8100</v>
      </c>
      <c r="E275" s="30">
        <v>12600</v>
      </c>
      <c r="F275" s="31" t="s">
        <v>304</v>
      </c>
    </row>
    <row r="276" spans="1:6" ht="15" customHeight="1" x14ac:dyDescent="0.25">
      <c r="A276" s="81" t="s">
        <v>305</v>
      </c>
      <c r="B276" s="30">
        <v>8200</v>
      </c>
      <c r="C276" s="30">
        <v>1200</v>
      </c>
      <c r="D276" s="30">
        <v>4000</v>
      </c>
      <c r="E276" s="30">
        <v>3000</v>
      </c>
      <c r="F276" s="31" t="s">
        <v>28</v>
      </c>
    </row>
    <row r="277" spans="1:6" x14ac:dyDescent="0.25">
      <c r="A277" s="39" t="s">
        <v>306</v>
      </c>
      <c r="B277" s="83">
        <f>SUM(B263:B276)</f>
        <v>520818.10352</v>
      </c>
      <c r="C277" s="83">
        <f>SUM(C263:C276)</f>
        <v>81931.427970000004</v>
      </c>
      <c r="D277" s="83">
        <f>SUM(D263:D276)</f>
        <v>66728</v>
      </c>
      <c r="E277" s="83">
        <f>SUM(E263:E276)</f>
        <v>372158.67554999999</v>
      </c>
      <c r="F277" s="84" t="s">
        <v>15</v>
      </c>
    </row>
    <row r="278" spans="1:6" x14ac:dyDescent="0.25">
      <c r="A278" s="39" t="s">
        <v>307</v>
      </c>
      <c r="B278" s="83">
        <f>B277+B255</f>
        <v>633794.10352</v>
      </c>
      <c r="C278" s="83">
        <f>C277+C255</f>
        <v>96931.427970000004</v>
      </c>
      <c r="D278" s="83">
        <f>D277+D255</f>
        <v>126154</v>
      </c>
      <c r="E278" s="83">
        <f>E277+E255</f>
        <v>410708.67554999999</v>
      </c>
      <c r="F278" s="84" t="s">
        <v>15</v>
      </c>
    </row>
    <row r="279" spans="1:6" ht="15" customHeight="1" x14ac:dyDescent="0.25">
      <c r="A279" s="42" t="s">
        <v>308</v>
      </c>
      <c r="B279" s="43" t="s">
        <v>187</v>
      </c>
      <c r="C279" s="43" t="s">
        <v>187</v>
      </c>
      <c r="D279" s="85">
        <f>D280-D278</f>
        <v>42536.782999999996</v>
      </c>
      <c r="E279" s="43" t="s">
        <v>187</v>
      </c>
      <c r="F279" s="43" t="s">
        <v>309</v>
      </c>
    </row>
    <row r="280" spans="1:6" ht="15.75" thickBot="1" x14ac:dyDescent="0.3">
      <c r="A280" s="44" t="s">
        <v>310</v>
      </c>
      <c r="B280" s="45" t="s">
        <v>15</v>
      </c>
      <c r="C280" s="45" t="s">
        <v>15</v>
      </c>
      <c r="D280" s="86">
        <f>ABS([1]DELWP!$F$133)*1000</f>
        <v>168690.783</v>
      </c>
      <c r="E280" s="45" t="s">
        <v>15</v>
      </c>
      <c r="F280" s="45" t="s">
        <v>15</v>
      </c>
    </row>
    <row r="281" spans="1:6" x14ac:dyDescent="0.25">
      <c r="A281" s="87" t="s">
        <v>287</v>
      </c>
      <c r="B281" s="88" t="s">
        <v>15</v>
      </c>
      <c r="C281" s="88" t="s">
        <v>15</v>
      </c>
      <c r="D281" s="88" t="s">
        <v>15</v>
      </c>
      <c r="E281" s="88" t="s">
        <v>15</v>
      </c>
      <c r="F281" s="88" t="s">
        <v>15</v>
      </c>
    </row>
    <row r="282" spans="1:6" x14ac:dyDescent="0.25">
      <c r="A282" s="89" t="s">
        <v>66</v>
      </c>
      <c r="B282" s="90" t="s">
        <v>15</v>
      </c>
      <c r="C282" s="90" t="s">
        <v>15</v>
      </c>
      <c r="D282" s="90" t="s">
        <v>15</v>
      </c>
      <c r="E282" s="90" t="s">
        <v>15</v>
      </c>
      <c r="F282" s="90" t="s">
        <v>15</v>
      </c>
    </row>
    <row r="283" spans="1:6" ht="53.25" customHeight="1" x14ac:dyDescent="0.25">
      <c r="A283" s="352" t="s">
        <v>311</v>
      </c>
      <c r="B283" s="352"/>
      <c r="C283" s="352"/>
      <c r="D283" s="352"/>
      <c r="E283" s="352"/>
      <c r="F283" s="352"/>
    </row>
    <row r="284" spans="1:6" x14ac:dyDescent="0.25">
      <c r="A284" s="352" t="s">
        <v>312</v>
      </c>
      <c r="B284" s="352"/>
      <c r="C284" s="352"/>
      <c r="D284" s="352"/>
      <c r="E284" s="352"/>
      <c r="F284" s="352"/>
    </row>
    <row r="285" spans="1:6" ht="22.5" customHeight="1" x14ac:dyDescent="0.25">
      <c r="A285" s="362" t="s">
        <v>313</v>
      </c>
      <c r="B285" s="362"/>
      <c r="C285" s="362"/>
      <c r="D285" s="362"/>
      <c r="E285" s="362"/>
      <c r="F285" s="362"/>
    </row>
    <row r="286" spans="1:6" x14ac:dyDescent="0.25">
      <c r="A286" s="362" t="s">
        <v>314</v>
      </c>
      <c r="B286" s="362"/>
      <c r="C286" s="362"/>
      <c r="D286" s="362"/>
      <c r="E286" s="362"/>
      <c r="F286" s="362"/>
    </row>
    <row r="287" spans="1:6" x14ac:dyDescent="0.25">
      <c r="A287" s="362" t="s">
        <v>315</v>
      </c>
      <c r="B287" s="362"/>
      <c r="C287" s="362"/>
      <c r="D287" s="362"/>
      <c r="E287" s="362"/>
      <c r="F287" s="362"/>
    </row>
    <row r="288" spans="1:6" ht="22.5" customHeight="1" x14ac:dyDescent="0.25">
      <c r="A288" s="362" t="s">
        <v>316</v>
      </c>
      <c r="B288" s="362"/>
      <c r="C288" s="362"/>
      <c r="D288" s="362"/>
      <c r="E288" s="362"/>
      <c r="F288" s="362"/>
    </row>
    <row r="290" spans="1:6" ht="13.5" customHeight="1" x14ac:dyDescent="0.25">
      <c r="A290" s="363" t="s">
        <v>258</v>
      </c>
      <c r="B290" s="363"/>
      <c r="C290" s="363"/>
      <c r="D290" s="363"/>
      <c r="E290" s="363"/>
      <c r="F290" s="363"/>
    </row>
    <row r="291" spans="1:6" ht="39" customHeight="1" x14ac:dyDescent="0.25">
      <c r="A291" s="91" t="s">
        <v>317</v>
      </c>
      <c r="B291" s="92" t="s">
        <v>18</v>
      </c>
      <c r="C291" s="92" t="s">
        <v>19</v>
      </c>
      <c r="D291" s="92" t="s">
        <v>259</v>
      </c>
    </row>
    <row r="292" spans="1:6" ht="15" customHeight="1" x14ac:dyDescent="0.25">
      <c r="A292" s="93" t="s">
        <v>318</v>
      </c>
      <c r="B292" s="94">
        <v>0</v>
      </c>
      <c r="C292" s="94">
        <v>0</v>
      </c>
      <c r="D292" s="95" t="s">
        <v>120</v>
      </c>
    </row>
    <row r="293" spans="1:6" ht="15" customHeight="1" x14ac:dyDescent="0.25">
      <c r="A293" s="96" t="s">
        <v>319</v>
      </c>
      <c r="B293" s="97">
        <v>250</v>
      </c>
      <c r="C293" s="97">
        <v>250</v>
      </c>
      <c r="D293" s="98" t="s">
        <v>26</v>
      </c>
      <c r="E293" s="30" t="s">
        <v>15</v>
      </c>
      <c r="F293" s="31" t="s">
        <v>15</v>
      </c>
    </row>
    <row r="294" spans="1:6" ht="24" customHeight="1" x14ac:dyDescent="0.25">
      <c r="A294" s="96" t="s">
        <v>320</v>
      </c>
      <c r="B294" s="97">
        <v>8460</v>
      </c>
      <c r="C294" s="97">
        <v>8460</v>
      </c>
      <c r="D294" s="98" t="s">
        <v>26</v>
      </c>
      <c r="E294" s="30" t="s">
        <v>15</v>
      </c>
      <c r="F294" s="31" t="s">
        <v>15</v>
      </c>
    </row>
    <row r="295" spans="1:6" ht="15" customHeight="1" x14ac:dyDescent="0.25">
      <c r="A295" s="99" t="s">
        <v>321</v>
      </c>
      <c r="B295" s="97">
        <v>1120</v>
      </c>
      <c r="C295" s="97">
        <v>1120</v>
      </c>
      <c r="D295" s="98" t="s">
        <v>120</v>
      </c>
    </row>
    <row r="296" spans="1:6" ht="15" customHeight="1" x14ac:dyDescent="0.25">
      <c r="A296" s="96" t="s">
        <v>322</v>
      </c>
      <c r="B296" s="97">
        <v>5000</v>
      </c>
      <c r="C296" s="97">
        <v>5000</v>
      </c>
      <c r="D296" s="98" t="s">
        <v>26</v>
      </c>
      <c r="E296" s="30" t="s">
        <v>15</v>
      </c>
      <c r="F296" s="31" t="s">
        <v>15</v>
      </c>
    </row>
    <row r="297" spans="1:6" ht="15" customHeight="1" x14ac:dyDescent="0.25">
      <c r="A297" s="99" t="s">
        <v>323</v>
      </c>
      <c r="B297" s="97">
        <v>13142</v>
      </c>
      <c r="C297" s="97">
        <v>13142</v>
      </c>
      <c r="D297" s="98" t="s">
        <v>324</v>
      </c>
    </row>
    <row r="298" spans="1:6" ht="26.25" customHeight="1" x14ac:dyDescent="0.25">
      <c r="A298" s="99" t="s">
        <v>325</v>
      </c>
      <c r="B298" s="97">
        <v>12300</v>
      </c>
      <c r="C298" s="97">
        <v>12300</v>
      </c>
      <c r="D298" s="98" t="s">
        <v>120</v>
      </c>
    </row>
    <row r="299" spans="1:6" ht="15" customHeight="1" thickBot="1" x14ac:dyDescent="0.3">
      <c r="A299" s="100" t="s">
        <v>326</v>
      </c>
      <c r="B299" s="101">
        <v>8090</v>
      </c>
      <c r="C299" s="101">
        <v>8090</v>
      </c>
      <c r="D299" s="102" t="s">
        <v>28</v>
      </c>
      <c r="E299" s="30" t="s">
        <v>15</v>
      </c>
      <c r="F299" s="31" t="s">
        <v>15</v>
      </c>
    </row>
    <row r="300" spans="1:6" x14ac:dyDescent="0.25">
      <c r="A300" s="364" t="s">
        <v>287</v>
      </c>
      <c r="B300" s="364"/>
      <c r="C300" s="364"/>
      <c r="D300" s="103" t="s">
        <v>184</v>
      </c>
      <c r="E300" s="365" t="s">
        <v>184</v>
      </c>
      <c r="F300" s="365" t="s">
        <v>184</v>
      </c>
    </row>
    <row r="301" spans="1:6" x14ac:dyDescent="0.25">
      <c r="A301" s="104" t="s">
        <v>66</v>
      </c>
      <c r="B301" s="104"/>
      <c r="C301" s="104"/>
      <c r="D301" s="103"/>
      <c r="E301" s="365"/>
      <c r="F301" s="365"/>
    </row>
    <row r="302" spans="1:6" x14ac:dyDescent="0.25">
      <c r="A302" s="358" t="s">
        <v>327</v>
      </c>
      <c r="B302" s="358"/>
      <c r="C302" s="358"/>
      <c r="D302" s="358"/>
      <c r="E302" s="365"/>
      <c r="F302" s="365"/>
    </row>
    <row r="303" spans="1:6" ht="28.5" customHeight="1" x14ac:dyDescent="0.25">
      <c r="A303" s="366" t="s">
        <v>328</v>
      </c>
      <c r="B303" s="366"/>
      <c r="C303" s="366"/>
      <c r="D303" s="366"/>
      <c r="E303" s="365"/>
      <c r="F303" s="365"/>
    </row>
    <row r="304" spans="1:6" x14ac:dyDescent="0.25">
      <c r="A304" s="357" t="s">
        <v>329</v>
      </c>
      <c r="B304" s="357"/>
      <c r="C304" s="357"/>
      <c r="D304" s="357"/>
      <c r="E304" s="365"/>
      <c r="F304" s="365"/>
    </row>
    <row r="305" spans="1:8" ht="30" customHeight="1" x14ac:dyDescent="0.25">
      <c r="A305" s="358" t="s">
        <v>330</v>
      </c>
      <c r="B305" s="358"/>
      <c r="C305" s="358"/>
      <c r="D305" s="358"/>
      <c r="E305" s="365"/>
      <c r="F305" s="365"/>
    </row>
    <row r="307" spans="1:8" s="112" customFormat="1" x14ac:dyDescent="0.25">
      <c r="A307" s="359" t="s">
        <v>331</v>
      </c>
      <c r="B307" s="359"/>
      <c r="C307" s="359"/>
      <c r="D307" s="359"/>
      <c r="E307" s="359"/>
      <c r="F307" s="359"/>
      <c r="G307" s="359"/>
    </row>
    <row r="308" spans="1:8" s="112" customFormat="1" ht="12" x14ac:dyDescent="0.2">
      <c r="A308" s="148"/>
      <c r="B308" s="148"/>
      <c r="C308" s="148"/>
      <c r="D308" s="148"/>
      <c r="E308" s="148"/>
      <c r="F308" s="148"/>
      <c r="G308" s="148"/>
    </row>
    <row r="309" spans="1:8" s="112" customFormat="1" ht="12" x14ac:dyDescent="0.2">
      <c r="A309" s="360" t="s">
        <v>332</v>
      </c>
      <c r="B309" s="360"/>
      <c r="C309" s="360"/>
      <c r="D309" s="360"/>
      <c r="E309" s="360"/>
      <c r="F309" s="360"/>
      <c r="G309" s="360"/>
    </row>
    <row r="310" spans="1:8" s="112" customFormat="1" ht="12" x14ac:dyDescent="0.2">
      <c r="A310" s="361" t="s">
        <v>17</v>
      </c>
      <c r="B310" s="361"/>
      <c r="C310" s="361"/>
      <c r="D310" s="361"/>
      <c r="E310" s="361"/>
      <c r="F310" s="361"/>
    </row>
    <row r="311" spans="1:8" s="112" customFormat="1" ht="48" x14ac:dyDescent="0.2">
      <c r="A311" s="113" t="s">
        <v>15</v>
      </c>
      <c r="B311" s="28" t="s">
        <v>18</v>
      </c>
      <c r="C311" s="28" t="s">
        <v>19</v>
      </c>
      <c r="D311" s="28" t="s">
        <v>20</v>
      </c>
      <c r="E311" s="28" t="s">
        <v>21</v>
      </c>
      <c r="F311" s="28" t="s">
        <v>22</v>
      </c>
    </row>
    <row r="312" spans="1:8" s="112" customFormat="1" ht="12" x14ac:dyDescent="0.2">
      <c r="A312" s="73" t="s">
        <v>333</v>
      </c>
      <c r="B312" s="35">
        <v>8281</v>
      </c>
      <c r="C312" s="35">
        <v>0</v>
      </c>
      <c r="D312" s="35">
        <v>7133</v>
      </c>
      <c r="E312" s="35">
        <v>1148</v>
      </c>
      <c r="F312" s="31" t="s">
        <v>64</v>
      </c>
      <c r="H312" s="114"/>
    </row>
    <row r="313" spans="1:8" s="112" customFormat="1" ht="12" x14ac:dyDescent="0.2">
      <c r="A313" s="73" t="s">
        <v>334</v>
      </c>
      <c r="B313" s="35">
        <v>1400</v>
      </c>
      <c r="C313" s="35">
        <v>0</v>
      </c>
      <c r="D313" s="35">
        <v>0</v>
      </c>
      <c r="E313" s="35">
        <v>1400</v>
      </c>
      <c r="F313" s="31" t="s">
        <v>335</v>
      </c>
      <c r="H313" s="114"/>
    </row>
    <row r="314" spans="1:8" s="112" customFormat="1" ht="24" x14ac:dyDescent="0.2">
      <c r="A314" s="73" t="s">
        <v>336</v>
      </c>
      <c r="B314" s="35">
        <v>6776</v>
      </c>
      <c r="C314" s="35">
        <v>0</v>
      </c>
      <c r="D314" s="35">
        <v>6776</v>
      </c>
      <c r="E314" s="35">
        <v>0</v>
      </c>
      <c r="F314" s="72" t="s">
        <v>26</v>
      </c>
      <c r="H314" s="114"/>
    </row>
    <row r="315" spans="1:8" s="112" customFormat="1" ht="12" x14ac:dyDescent="0.2">
      <c r="A315" s="73" t="s">
        <v>337</v>
      </c>
      <c r="B315" s="35">
        <v>900</v>
      </c>
      <c r="C315" s="35">
        <v>0</v>
      </c>
      <c r="D315" s="35">
        <v>35</v>
      </c>
      <c r="E315" s="35">
        <v>865</v>
      </c>
      <c r="F315" s="72" t="s">
        <v>47</v>
      </c>
      <c r="H315" s="114"/>
    </row>
    <row r="316" spans="1:8" s="112" customFormat="1" ht="12" x14ac:dyDescent="0.2">
      <c r="A316" s="73" t="s">
        <v>338</v>
      </c>
      <c r="B316" s="35">
        <v>1300</v>
      </c>
      <c r="C316" s="35">
        <v>0</v>
      </c>
      <c r="D316" s="35">
        <v>45</v>
      </c>
      <c r="E316" s="35">
        <v>1255</v>
      </c>
      <c r="F316" s="72" t="s">
        <v>49</v>
      </c>
      <c r="H316" s="114"/>
    </row>
    <row r="317" spans="1:8" s="112" customFormat="1" ht="12" x14ac:dyDescent="0.2">
      <c r="A317" s="73" t="s">
        <v>339</v>
      </c>
      <c r="B317" s="35">
        <v>500</v>
      </c>
      <c r="C317" s="35">
        <v>0</v>
      </c>
      <c r="D317" s="35">
        <v>25</v>
      </c>
      <c r="E317" s="35">
        <v>475</v>
      </c>
      <c r="F317" s="72" t="s">
        <v>28</v>
      </c>
      <c r="H317" s="114"/>
    </row>
    <row r="318" spans="1:8" s="112" customFormat="1" ht="24" x14ac:dyDescent="0.2">
      <c r="A318" s="73" t="s">
        <v>340</v>
      </c>
      <c r="B318" s="35">
        <v>3900</v>
      </c>
      <c r="C318" s="35">
        <v>0</v>
      </c>
      <c r="D318" s="35">
        <v>3900</v>
      </c>
      <c r="E318" s="35">
        <v>0</v>
      </c>
      <c r="F318" s="72" t="s">
        <v>26</v>
      </c>
      <c r="H318" s="114"/>
    </row>
    <row r="319" spans="1:8" s="112" customFormat="1" ht="24" x14ac:dyDescent="0.2">
      <c r="A319" s="73" t="s">
        <v>341</v>
      </c>
      <c r="B319" s="35">
        <v>20200</v>
      </c>
      <c r="C319" s="35">
        <v>0</v>
      </c>
      <c r="D319" s="35">
        <v>12308</v>
      </c>
      <c r="E319" s="35">
        <v>7892</v>
      </c>
      <c r="F319" s="72" t="s">
        <v>43</v>
      </c>
      <c r="H319" s="114"/>
    </row>
    <row r="320" spans="1:8" s="112" customFormat="1" ht="12" x14ac:dyDescent="0.2">
      <c r="A320" s="73" t="s">
        <v>342</v>
      </c>
      <c r="B320" s="35">
        <v>800</v>
      </c>
      <c r="C320" s="35">
        <v>0</v>
      </c>
      <c r="D320" s="35">
        <v>32</v>
      </c>
      <c r="E320" s="35">
        <v>768</v>
      </c>
      <c r="F320" s="72" t="s">
        <v>47</v>
      </c>
      <c r="H320" s="114"/>
    </row>
    <row r="321" spans="1:8" s="112" customFormat="1" ht="12" x14ac:dyDescent="0.2">
      <c r="A321" s="73" t="s">
        <v>343</v>
      </c>
      <c r="B321" s="35">
        <v>4000</v>
      </c>
      <c r="C321" s="35">
        <v>0</v>
      </c>
      <c r="D321" s="35">
        <v>206</v>
      </c>
      <c r="E321" s="35">
        <v>3794</v>
      </c>
      <c r="F321" s="72" t="s">
        <v>49</v>
      </c>
      <c r="H321" s="114"/>
    </row>
    <row r="322" spans="1:8" s="112" customFormat="1" ht="12" x14ac:dyDescent="0.2">
      <c r="A322" s="73" t="s">
        <v>344</v>
      </c>
      <c r="B322" s="35">
        <v>3470</v>
      </c>
      <c r="C322" s="35">
        <v>0</v>
      </c>
      <c r="D322" s="35">
        <v>1566</v>
      </c>
      <c r="E322" s="35">
        <v>1904</v>
      </c>
      <c r="F322" s="72" t="s">
        <v>28</v>
      </c>
      <c r="H322" s="114"/>
    </row>
    <row r="323" spans="1:8" s="112" customFormat="1" ht="12" x14ac:dyDescent="0.2">
      <c r="A323" s="73" t="s">
        <v>345</v>
      </c>
      <c r="B323" s="35">
        <v>2100</v>
      </c>
      <c r="C323" s="35">
        <v>0</v>
      </c>
      <c r="D323" s="35">
        <v>71</v>
      </c>
      <c r="E323" s="35">
        <v>2029</v>
      </c>
      <c r="F323" s="72" t="s">
        <v>49</v>
      </c>
      <c r="H323" s="114"/>
    </row>
    <row r="324" spans="1:8" s="112" customFormat="1" ht="12" x14ac:dyDescent="0.2">
      <c r="A324" s="73" t="s">
        <v>346</v>
      </c>
      <c r="B324" s="35">
        <v>1400</v>
      </c>
      <c r="C324" s="35">
        <v>0</v>
      </c>
      <c r="D324" s="35">
        <v>48</v>
      </c>
      <c r="E324" s="35">
        <v>1352</v>
      </c>
      <c r="F324" s="72" t="s">
        <v>49</v>
      </c>
      <c r="H324" s="114"/>
    </row>
    <row r="325" spans="1:8" s="112" customFormat="1" ht="12" x14ac:dyDescent="0.2">
      <c r="A325" s="73" t="s">
        <v>347</v>
      </c>
      <c r="B325" s="35">
        <v>450</v>
      </c>
      <c r="C325" s="35">
        <v>0</v>
      </c>
      <c r="D325" s="35">
        <v>23</v>
      </c>
      <c r="E325" s="35">
        <v>427</v>
      </c>
      <c r="F325" s="72" t="s">
        <v>47</v>
      </c>
      <c r="H325" s="114"/>
    </row>
    <row r="326" spans="1:8" s="112" customFormat="1" ht="12" x14ac:dyDescent="0.2">
      <c r="A326" s="73" t="s">
        <v>348</v>
      </c>
      <c r="B326" s="35">
        <v>1300</v>
      </c>
      <c r="C326" s="35">
        <v>0</v>
      </c>
      <c r="D326" s="35">
        <v>50</v>
      </c>
      <c r="E326" s="35">
        <v>1250</v>
      </c>
      <c r="F326" s="72" t="s">
        <v>49</v>
      </c>
      <c r="H326" s="114"/>
    </row>
    <row r="327" spans="1:8" s="112" customFormat="1" ht="12" x14ac:dyDescent="0.2">
      <c r="A327" s="73" t="s">
        <v>349</v>
      </c>
      <c r="B327" s="35">
        <v>19700</v>
      </c>
      <c r="C327" s="35">
        <v>0</v>
      </c>
      <c r="D327" s="35">
        <v>9433</v>
      </c>
      <c r="E327" s="35">
        <v>10267</v>
      </c>
      <c r="F327" s="72" t="s">
        <v>43</v>
      </c>
      <c r="H327" s="114"/>
    </row>
    <row r="328" spans="1:8" s="112" customFormat="1" ht="12" x14ac:dyDescent="0.2">
      <c r="A328" s="73" t="s">
        <v>350</v>
      </c>
      <c r="B328" s="35">
        <v>400</v>
      </c>
      <c r="C328" s="35">
        <v>0</v>
      </c>
      <c r="D328" s="35">
        <v>22</v>
      </c>
      <c r="E328" s="35">
        <v>378</v>
      </c>
      <c r="F328" s="72" t="s">
        <v>335</v>
      </c>
      <c r="H328" s="114"/>
    </row>
    <row r="329" spans="1:8" s="112" customFormat="1" ht="12" x14ac:dyDescent="0.2">
      <c r="A329" s="73" t="s">
        <v>351</v>
      </c>
      <c r="B329" s="35">
        <v>6300</v>
      </c>
      <c r="C329" s="35">
        <v>0</v>
      </c>
      <c r="D329" s="35">
        <v>175</v>
      </c>
      <c r="E329" s="35">
        <v>6125</v>
      </c>
      <c r="F329" s="72" t="s">
        <v>24</v>
      </c>
      <c r="H329" s="114"/>
    </row>
    <row r="330" spans="1:8" s="112" customFormat="1" ht="24" x14ac:dyDescent="0.2">
      <c r="A330" s="73" t="s">
        <v>352</v>
      </c>
      <c r="B330" s="35">
        <v>3000</v>
      </c>
      <c r="C330" s="35">
        <v>0</v>
      </c>
      <c r="D330" s="35">
        <v>1500</v>
      </c>
      <c r="E330" s="35">
        <v>1500</v>
      </c>
      <c r="F330" s="72" t="s">
        <v>43</v>
      </c>
      <c r="H330" s="114"/>
    </row>
    <row r="331" spans="1:8" s="112" customFormat="1" ht="12" x14ac:dyDescent="0.2">
      <c r="A331" s="73" t="s">
        <v>353</v>
      </c>
      <c r="B331" s="35">
        <v>16500</v>
      </c>
      <c r="C331" s="35">
        <v>0</v>
      </c>
      <c r="D331" s="35">
        <v>7830</v>
      </c>
      <c r="E331" s="35">
        <v>8670</v>
      </c>
      <c r="F331" s="72" t="s">
        <v>43</v>
      </c>
      <c r="H331" s="114"/>
    </row>
    <row r="332" spans="1:8" s="112" customFormat="1" ht="12" x14ac:dyDescent="0.2">
      <c r="A332" s="73" t="s">
        <v>354</v>
      </c>
      <c r="B332" s="35">
        <v>500</v>
      </c>
      <c r="C332" s="35">
        <v>0</v>
      </c>
      <c r="D332" s="35">
        <v>29</v>
      </c>
      <c r="E332" s="35">
        <v>471</v>
      </c>
      <c r="F332" s="72" t="s">
        <v>47</v>
      </c>
      <c r="H332" s="114"/>
    </row>
    <row r="333" spans="1:8" s="112" customFormat="1" ht="24" x14ac:dyDescent="0.2">
      <c r="A333" s="73" t="s">
        <v>355</v>
      </c>
      <c r="B333" s="35">
        <v>4100</v>
      </c>
      <c r="C333" s="35">
        <v>0</v>
      </c>
      <c r="D333" s="35">
        <v>118</v>
      </c>
      <c r="E333" s="35">
        <v>3982</v>
      </c>
      <c r="F333" s="72" t="s">
        <v>24</v>
      </c>
      <c r="H333" s="114"/>
    </row>
    <row r="334" spans="1:8" s="112" customFormat="1" ht="24" x14ac:dyDescent="0.2">
      <c r="A334" s="73" t="s">
        <v>356</v>
      </c>
      <c r="B334" s="35">
        <v>2707</v>
      </c>
      <c r="C334" s="35">
        <v>0</v>
      </c>
      <c r="D334" s="35">
        <v>2665</v>
      </c>
      <c r="E334" s="35">
        <v>42</v>
      </c>
      <c r="F334" s="72" t="s">
        <v>60</v>
      </c>
      <c r="H334" s="114"/>
    </row>
    <row r="335" spans="1:8" s="112" customFormat="1" ht="24" x14ac:dyDescent="0.2">
      <c r="A335" s="73" t="s">
        <v>357</v>
      </c>
      <c r="B335" s="35">
        <v>5635</v>
      </c>
      <c r="C335" s="35">
        <v>0</v>
      </c>
      <c r="D335" s="35">
        <v>5635</v>
      </c>
      <c r="E335" s="35">
        <v>0</v>
      </c>
      <c r="F335" s="72" t="s">
        <v>26</v>
      </c>
      <c r="H335" s="114"/>
    </row>
    <row r="336" spans="1:8" s="112" customFormat="1" ht="12" x14ac:dyDescent="0.2">
      <c r="A336" s="73" t="s">
        <v>358</v>
      </c>
      <c r="B336" s="35">
        <v>800</v>
      </c>
      <c r="C336" s="35">
        <v>0</v>
      </c>
      <c r="D336" s="35">
        <v>32</v>
      </c>
      <c r="E336" s="35">
        <v>768</v>
      </c>
      <c r="F336" s="72" t="s">
        <v>47</v>
      </c>
      <c r="H336" s="114"/>
    </row>
    <row r="337" spans="1:8" s="112" customFormat="1" ht="12" x14ac:dyDescent="0.2">
      <c r="A337" s="73" t="s">
        <v>359</v>
      </c>
      <c r="B337" s="35">
        <v>1000</v>
      </c>
      <c r="C337" s="35">
        <v>0</v>
      </c>
      <c r="D337" s="35">
        <v>38</v>
      </c>
      <c r="E337" s="35">
        <v>962</v>
      </c>
      <c r="F337" s="72" t="s">
        <v>47</v>
      </c>
      <c r="H337" s="114"/>
    </row>
    <row r="338" spans="1:8" s="112" customFormat="1" ht="24" x14ac:dyDescent="0.2">
      <c r="A338" s="73" t="s">
        <v>360</v>
      </c>
      <c r="B338" s="35">
        <v>20100</v>
      </c>
      <c r="C338" s="35">
        <v>0</v>
      </c>
      <c r="D338" s="35">
        <v>9624</v>
      </c>
      <c r="E338" s="35">
        <v>10476</v>
      </c>
      <c r="F338" s="72" t="s">
        <v>43</v>
      </c>
      <c r="H338" s="114"/>
    </row>
    <row r="339" spans="1:8" s="112" customFormat="1" ht="12" x14ac:dyDescent="0.2">
      <c r="A339" s="73" t="s">
        <v>361</v>
      </c>
      <c r="B339" s="35">
        <v>300</v>
      </c>
      <c r="C339" s="35">
        <v>0</v>
      </c>
      <c r="D339" s="35">
        <v>19</v>
      </c>
      <c r="E339" s="35">
        <v>281</v>
      </c>
      <c r="F339" s="72" t="s">
        <v>335</v>
      </c>
      <c r="H339" s="114"/>
    </row>
    <row r="340" spans="1:8" s="112" customFormat="1" ht="24" x14ac:dyDescent="0.2">
      <c r="A340" s="73" t="s">
        <v>362</v>
      </c>
      <c r="B340" s="35">
        <v>11750</v>
      </c>
      <c r="C340" s="35">
        <v>0</v>
      </c>
      <c r="D340" s="35">
        <v>608</v>
      </c>
      <c r="E340" s="35">
        <v>11142</v>
      </c>
      <c r="F340" s="72" t="s">
        <v>49</v>
      </c>
      <c r="H340" s="114"/>
    </row>
    <row r="341" spans="1:8" s="112" customFormat="1" ht="24" x14ac:dyDescent="0.2">
      <c r="A341" s="73" t="s">
        <v>363</v>
      </c>
      <c r="B341" s="35">
        <v>27500</v>
      </c>
      <c r="C341" s="35">
        <v>0</v>
      </c>
      <c r="D341" s="35">
        <v>729</v>
      </c>
      <c r="E341" s="35">
        <v>26771</v>
      </c>
      <c r="F341" s="72" t="s">
        <v>364</v>
      </c>
      <c r="H341" s="114"/>
    </row>
    <row r="342" spans="1:8" s="112" customFormat="1" ht="12" x14ac:dyDescent="0.2">
      <c r="A342" s="73" t="s">
        <v>365</v>
      </c>
      <c r="B342" s="35">
        <v>600</v>
      </c>
      <c r="C342" s="35">
        <v>0</v>
      </c>
      <c r="D342" s="35">
        <v>30</v>
      </c>
      <c r="E342" s="35">
        <v>570</v>
      </c>
      <c r="F342" s="72" t="s">
        <v>43</v>
      </c>
      <c r="H342" s="114"/>
    </row>
    <row r="343" spans="1:8" s="112" customFormat="1" ht="24" x14ac:dyDescent="0.2">
      <c r="A343" s="73" t="s">
        <v>366</v>
      </c>
      <c r="B343" s="35">
        <v>6000</v>
      </c>
      <c r="C343" s="35">
        <v>0</v>
      </c>
      <c r="D343" s="35">
        <v>3101</v>
      </c>
      <c r="E343" s="35">
        <v>2899</v>
      </c>
      <c r="F343" s="72" t="s">
        <v>28</v>
      </c>
      <c r="H343" s="114"/>
    </row>
    <row r="344" spans="1:8" s="112" customFormat="1" ht="12" x14ac:dyDescent="0.2">
      <c r="A344" s="73" t="s">
        <v>367</v>
      </c>
      <c r="B344" s="35">
        <v>4500</v>
      </c>
      <c r="C344" s="35">
        <v>0</v>
      </c>
      <c r="D344" s="35">
        <v>128</v>
      </c>
      <c r="E344" s="35">
        <v>4372</v>
      </c>
      <c r="F344" s="72" t="s">
        <v>24</v>
      </c>
      <c r="H344" s="114"/>
    </row>
    <row r="345" spans="1:8" s="112" customFormat="1" ht="12" x14ac:dyDescent="0.2">
      <c r="A345" s="73" t="s">
        <v>368</v>
      </c>
      <c r="B345" s="35">
        <v>20800</v>
      </c>
      <c r="C345" s="35">
        <v>0</v>
      </c>
      <c r="D345" s="35">
        <v>9959</v>
      </c>
      <c r="E345" s="35">
        <v>10841</v>
      </c>
      <c r="F345" s="72" t="s">
        <v>43</v>
      </c>
      <c r="H345" s="114"/>
    </row>
    <row r="346" spans="1:8" s="112" customFormat="1" ht="12" x14ac:dyDescent="0.2">
      <c r="A346" s="73" t="s">
        <v>369</v>
      </c>
      <c r="B346" s="35">
        <v>3500</v>
      </c>
      <c r="C346" s="35">
        <v>0</v>
      </c>
      <c r="D346" s="35">
        <v>107</v>
      </c>
      <c r="E346" s="35">
        <v>3393</v>
      </c>
      <c r="F346" s="72" t="s">
        <v>49</v>
      </c>
      <c r="H346" s="114"/>
    </row>
    <row r="347" spans="1:8" s="112" customFormat="1" ht="24" x14ac:dyDescent="0.2">
      <c r="A347" s="73" t="s">
        <v>370</v>
      </c>
      <c r="B347" s="35">
        <v>24000</v>
      </c>
      <c r="C347" s="35">
        <v>0</v>
      </c>
      <c r="D347" s="35">
        <v>11493</v>
      </c>
      <c r="E347" s="35">
        <v>12507</v>
      </c>
      <c r="F347" s="72" t="s">
        <v>43</v>
      </c>
      <c r="H347" s="114"/>
    </row>
    <row r="348" spans="1:8" s="112" customFormat="1" ht="24" x14ac:dyDescent="0.2">
      <c r="A348" s="73" t="s">
        <v>371</v>
      </c>
      <c r="B348" s="35">
        <v>5100</v>
      </c>
      <c r="C348" s="35">
        <v>0</v>
      </c>
      <c r="D348" s="35">
        <v>2720</v>
      </c>
      <c r="E348" s="35">
        <v>2380</v>
      </c>
      <c r="F348" s="72" t="s">
        <v>28</v>
      </c>
      <c r="H348" s="114"/>
    </row>
    <row r="349" spans="1:8" s="112" customFormat="1" ht="24" x14ac:dyDescent="0.2">
      <c r="A349" s="73" t="s">
        <v>372</v>
      </c>
      <c r="B349" s="35">
        <v>3000</v>
      </c>
      <c r="C349" s="35">
        <v>0</v>
      </c>
      <c r="D349" s="35">
        <v>1500</v>
      </c>
      <c r="E349" s="35">
        <v>1500</v>
      </c>
      <c r="F349" s="72" t="s">
        <v>43</v>
      </c>
      <c r="H349" s="114"/>
    </row>
    <row r="350" spans="1:8" s="112" customFormat="1" ht="12" x14ac:dyDescent="0.2">
      <c r="A350" s="73" t="s">
        <v>373</v>
      </c>
      <c r="B350" s="35">
        <v>20100</v>
      </c>
      <c r="C350" s="35">
        <v>0</v>
      </c>
      <c r="D350" s="35">
        <v>9624</v>
      </c>
      <c r="E350" s="35">
        <v>10476</v>
      </c>
      <c r="F350" s="72" t="s">
        <v>43</v>
      </c>
      <c r="H350" s="114"/>
    </row>
    <row r="351" spans="1:8" s="112" customFormat="1" ht="12" x14ac:dyDescent="0.2">
      <c r="A351" s="73" t="s">
        <v>374</v>
      </c>
      <c r="B351" s="35">
        <v>900</v>
      </c>
      <c r="C351" s="35">
        <v>0</v>
      </c>
      <c r="D351" s="35">
        <v>40</v>
      </c>
      <c r="E351" s="35">
        <v>860</v>
      </c>
      <c r="F351" s="72" t="s">
        <v>47</v>
      </c>
      <c r="H351" s="114"/>
    </row>
    <row r="352" spans="1:8" s="112" customFormat="1" ht="24" x14ac:dyDescent="0.2">
      <c r="A352" s="73" t="s">
        <v>375</v>
      </c>
      <c r="B352" s="35">
        <v>1800</v>
      </c>
      <c r="C352" s="35">
        <v>0</v>
      </c>
      <c r="D352" s="35">
        <v>92</v>
      </c>
      <c r="E352" s="35">
        <v>1708</v>
      </c>
      <c r="F352" s="72" t="s">
        <v>28</v>
      </c>
      <c r="H352" s="114"/>
    </row>
    <row r="353" spans="1:8" s="112" customFormat="1" ht="24" x14ac:dyDescent="0.2">
      <c r="A353" s="73" t="s">
        <v>376</v>
      </c>
      <c r="B353" s="35">
        <v>600</v>
      </c>
      <c r="C353" s="35">
        <v>0</v>
      </c>
      <c r="D353" s="35">
        <v>32</v>
      </c>
      <c r="E353" s="35">
        <v>568</v>
      </c>
      <c r="F353" s="72" t="s">
        <v>47</v>
      </c>
      <c r="H353" s="114"/>
    </row>
    <row r="354" spans="1:8" s="112" customFormat="1" ht="12" x14ac:dyDescent="0.2">
      <c r="A354" s="73" t="s">
        <v>377</v>
      </c>
      <c r="B354" s="35">
        <v>7400</v>
      </c>
      <c r="C354" s="35">
        <v>0</v>
      </c>
      <c r="D354" s="35">
        <v>5122</v>
      </c>
      <c r="E354" s="35">
        <v>2278</v>
      </c>
      <c r="F354" s="72" t="s">
        <v>43</v>
      </c>
      <c r="H354" s="114"/>
    </row>
    <row r="355" spans="1:8" s="112" customFormat="1" ht="24" x14ac:dyDescent="0.2">
      <c r="A355" s="73" t="s">
        <v>378</v>
      </c>
      <c r="B355" s="35">
        <v>3800</v>
      </c>
      <c r="C355" s="35">
        <v>0</v>
      </c>
      <c r="D355" s="35">
        <v>3800</v>
      </c>
      <c r="E355" s="35">
        <v>0</v>
      </c>
      <c r="F355" s="72" t="s">
        <v>26</v>
      </c>
      <c r="H355" s="114"/>
    </row>
    <row r="356" spans="1:8" s="112" customFormat="1" ht="12" x14ac:dyDescent="0.2">
      <c r="A356" s="73" t="s">
        <v>379</v>
      </c>
      <c r="B356" s="35">
        <v>170</v>
      </c>
      <c r="C356" s="35">
        <v>0</v>
      </c>
      <c r="D356" s="35">
        <v>28</v>
      </c>
      <c r="E356" s="35">
        <v>142</v>
      </c>
      <c r="F356" s="72" t="s">
        <v>43</v>
      </c>
      <c r="H356" s="114"/>
    </row>
    <row r="357" spans="1:8" s="112" customFormat="1" ht="12" x14ac:dyDescent="0.2">
      <c r="A357" s="73" t="s">
        <v>380</v>
      </c>
      <c r="B357" s="35">
        <v>161</v>
      </c>
      <c r="C357" s="35">
        <v>0</v>
      </c>
      <c r="D357" s="35">
        <v>148</v>
      </c>
      <c r="E357" s="35">
        <v>13</v>
      </c>
      <c r="F357" s="72" t="s">
        <v>60</v>
      </c>
      <c r="H357" s="114"/>
    </row>
    <row r="358" spans="1:8" s="112" customFormat="1" ht="12" x14ac:dyDescent="0.2">
      <c r="A358" s="73" t="s">
        <v>381</v>
      </c>
      <c r="B358" s="35">
        <v>5000</v>
      </c>
      <c r="C358" s="35">
        <v>0</v>
      </c>
      <c r="D358" s="35">
        <v>141</v>
      </c>
      <c r="E358" s="35">
        <v>4859</v>
      </c>
      <c r="F358" s="72" t="s">
        <v>24</v>
      </c>
      <c r="H358" s="114"/>
    </row>
    <row r="359" spans="1:8" s="112" customFormat="1" ht="12" x14ac:dyDescent="0.2">
      <c r="A359" s="73" t="s">
        <v>382</v>
      </c>
      <c r="B359" s="35">
        <v>750</v>
      </c>
      <c r="C359" s="35">
        <v>0</v>
      </c>
      <c r="D359" s="35">
        <v>31</v>
      </c>
      <c r="E359" s="35">
        <v>719</v>
      </c>
      <c r="F359" s="72" t="s">
        <v>47</v>
      </c>
      <c r="H359" s="114"/>
    </row>
    <row r="360" spans="1:8" s="112" customFormat="1" ht="12" x14ac:dyDescent="0.2">
      <c r="A360" s="73" t="s">
        <v>383</v>
      </c>
      <c r="B360" s="35">
        <v>600</v>
      </c>
      <c r="C360" s="35">
        <v>0</v>
      </c>
      <c r="D360" s="35">
        <v>588</v>
      </c>
      <c r="E360" s="35">
        <v>12</v>
      </c>
      <c r="F360" s="72" t="s">
        <v>60</v>
      </c>
      <c r="H360" s="114"/>
    </row>
    <row r="361" spans="1:8" s="112" customFormat="1" ht="12" x14ac:dyDescent="0.2">
      <c r="A361" s="73" t="s">
        <v>384</v>
      </c>
      <c r="B361" s="35">
        <v>3000</v>
      </c>
      <c r="C361" s="35">
        <v>0</v>
      </c>
      <c r="D361" s="35">
        <v>94</v>
      </c>
      <c r="E361" s="35">
        <v>2906</v>
      </c>
      <c r="F361" s="72" t="s">
        <v>49</v>
      </c>
      <c r="H361" s="114"/>
    </row>
    <row r="362" spans="1:8" s="112" customFormat="1" ht="12" x14ac:dyDescent="0.2">
      <c r="A362" s="73" t="s">
        <v>385</v>
      </c>
      <c r="B362" s="35">
        <v>950</v>
      </c>
      <c r="C362" s="35">
        <v>0</v>
      </c>
      <c r="D362" s="35">
        <v>41</v>
      </c>
      <c r="E362" s="35">
        <v>909</v>
      </c>
      <c r="F362" s="72" t="s">
        <v>49</v>
      </c>
      <c r="H362" s="114"/>
    </row>
    <row r="363" spans="1:8" s="112" customFormat="1" ht="12" x14ac:dyDescent="0.2">
      <c r="A363" s="73" t="s">
        <v>386</v>
      </c>
      <c r="B363" s="35">
        <v>29275</v>
      </c>
      <c r="C363" s="35">
        <v>0</v>
      </c>
      <c r="D363" s="35">
        <v>1844</v>
      </c>
      <c r="E363" s="35">
        <v>27431</v>
      </c>
      <c r="F363" s="72" t="s">
        <v>49</v>
      </c>
      <c r="H363" s="114"/>
    </row>
    <row r="364" spans="1:8" s="112" customFormat="1" ht="24" x14ac:dyDescent="0.2">
      <c r="A364" s="73" t="s">
        <v>387</v>
      </c>
      <c r="B364" s="35">
        <v>15000</v>
      </c>
      <c r="C364" s="35">
        <v>0</v>
      </c>
      <c r="D364" s="35">
        <v>405</v>
      </c>
      <c r="E364" s="35">
        <v>14595</v>
      </c>
      <c r="F364" s="72" t="s">
        <v>24</v>
      </c>
      <c r="H364" s="114"/>
    </row>
    <row r="365" spans="1:8" s="112" customFormat="1" ht="24" x14ac:dyDescent="0.2">
      <c r="A365" s="73" t="s">
        <v>388</v>
      </c>
      <c r="B365" s="35">
        <v>815</v>
      </c>
      <c r="C365" s="35">
        <v>0</v>
      </c>
      <c r="D365" s="35">
        <v>38</v>
      </c>
      <c r="E365" s="35">
        <v>777</v>
      </c>
      <c r="F365" s="72" t="s">
        <v>49</v>
      </c>
      <c r="H365" s="114"/>
    </row>
    <row r="366" spans="1:8" s="112" customFormat="1" ht="24" x14ac:dyDescent="0.2">
      <c r="A366" s="73" t="s">
        <v>389</v>
      </c>
      <c r="B366" s="35">
        <v>200</v>
      </c>
      <c r="C366" s="35">
        <v>0</v>
      </c>
      <c r="D366" s="35">
        <v>17</v>
      </c>
      <c r="E366" s="35">
        <v>183</v>
      </c>
      <c r="F366" s="72" t="s">
        <v>47</v>
      </c>
      <c r="H366" s="114"/>
    </row>
    <row r="367" spans="1:8" s="112" customFormat="1" ht="12" x14ac:dyDescent="0.2">
      <c r="A367" s="73" t="s">
        <v>390</v>
      </c>
      <c r="B367" s="35">
        <v>10000</v>
      </c>
      <c r="C367" s="35">
        <v>0</v>
      </c>
      <c r="D367" s="35">
        <v>271</v>
      </c>
      <c r="E367" s="35">
        <v>9729</v>
      </c>
      <c r="F367" s="72" t="s">
        <v>24</v>
      </c>
      <c r="H367" s="114"/>
    </row>
    <row r="368" spans="1:8" s="112" customFormat="1" ht="12" x14ac:dyDescent="0.2">
      <c r="A368" s="73" t="s">
        <v>391</v>
      </c>
      <c r="B368" s="35">
        <v>1500</v>
      </c>
      <c r="C368" s="35">
        <v>0</v>
      </c>
      <c r="D368" s="35">
        <v>51</v>
      </c>
      <c r="E368" s="35">
        <v>1449</v>
      </c>
      <c r="F368" s="72" t="s">
        <v>49</v>
      </c>
      <c r="H368" s="114"/>
    </row>
    <row r="369" spans="1:8" s="112" customFormat="1" ht="12" x14ac:dyDescent="0.2">
      <c r="A369" s="73" t="s">
        <v>392</v>
      </c>
      <c r="B369" s="35">
        <v>700</v>
      </c>
      <c r="C369" s="35">
        <v>0</v>
      </c>
      <c r="D369" s="35">
        <v>35</v>
      </c>
      <c r="E369" s="35">
        <v>665</v>
      </c>
      <c r="F369" s="72" t="s">
        <v>28</v>
      </c>
      <c r="H369" s="114"/>
    </row>
    <row r="370" spans="1:8" s="112" customFormat="1" ht="12" x14ac:dyDescent="0.2">
      <c r="A370" s="73" t="s">
        <v>393</v>
      </c>
      <c r="B370" s="35">
        <v>2200</v>
      </c>
      <c r="C370" s="35">
        <v>0</v>
      </c>
      <c r="D370" s="35">
        <v>69</v>
      </c>
      <c r="E370" s="35">
        <v>2131</v>
      </c>
      <c r="F370" s="72" t="s">
        <v>49</v>
      </c>
      <c r="H370" s="114"/>
    </row>
    <row r="371" spans="1:8" s="112" customFormat="1" ht="12" x14ac:dyDescent="0.2">
      <c r="A371" s="73" t="s">
        <v>394</v>
      </c>
      <c r="B371" s="35">
        <v>2620</v>
      </c>
      <c r="C371" s="35">
        <v>0</v>
      </c>
      <c r="D371" s="35">
        <v>84</v>
      </c>
      <c r="E371" s="35">
        <v>2536</v>
      </c>
      <c r="F371" s="72" t="s">
        <v>49</v>
      </c>
      <c r="H371" s="114"/>
    </row>
    <row r="372" spans="1:8" s="112" customFormat="1" ht="12" x14ac:dyDescent="0.2">
      <c r="A372" s="73" t="s">
        <v>395</v>
      </c>
      <c r="B372" s="35">
        <v>2000</v>
      </c>
      <c r="C372" s="35">
        <v>0</v>
      </c>
      <c r="D372" s="35">
        <v>68</v>
      </c>
      <c r="E372" s="35">
        <v>1932</v>
      </c>
      <c r="F372" s="72" t="s">
        <v>24</v>
      </c>
      <c r="H372" s="114"/>
    </row>
    <row r="373" spans="1:8" s="112" customFormat="1" ht="12" x14ac:dyDescent="0.2">
      <c r="A373" s="73" t="s">
        <v>396</v>
      </c>
      <c r="B373" s="35">
        <v>5500</v>
      </c>
      <c r="C373" s="35">
        <v>0</v>
      </c>
      <c r="D373" s="35">
        <v>159</v>
      </c>
      <c r="E373" s="35">
        <v>5341</v>
      </c>
      <c r="F373" s="72" t="s">
        <v>24</v>
      </c>
      <c r="H373" s="114"/>
    </row>
    <row r="374" spans="1:8" s="112" customFormat="1" ht="12" x14ac:dyDescent="0.2">
      <c r="A374" s="73" t="s">
        <v>397</v>
      </c>
      <c r="B374" s="35">
        <v>600</v>
      </c>
      <c r="C374" s="35">
        <v>0</v>
      </c>
      <c r="D374" s="35">
        <v>32</v>
      </c>
      <c r="E374" s="35">
        <v>568</v>
      </c>
      <c r="F374" s="72" t="s">
        <v>47</v>
      </c>
      <c r="H374" s="114"/>
    </row>
    <row r="375" spans="1:8" s="112" customFormat="1" ht="12" x14ac:dyDescent="0.2">
      <c r="A375" s="73" t="s">
        <v>398</v>
      </c>
      <c r="B375" s="35">
        <v>1600</v>
      </c>
      <c r="C375" s="35">
        <v>0</v>
      </c>
      <c r="D375" s="35">
        <v>53</v>
      </c>
      <c r="E375" s="35">
        <v>1547</v>
      </c>
      <c r="F375" s="72" t="s">
        <v>49</v>
      </c>
      <c r="H375" s="114"/>
    </row>
    <row r="376" spans="1:8" s="112" customFormat="1" ht="12" x14ac:dyDescent="0.2">
      <c r="A376" s="73" t="s">
        <v>399</v>
      </c>
      <c r="B376" s="35">
        <v>90</v>
      </c>
      <c r="C376" s="35">
        <v>0</v>
      </c>
      <c r="D376" s="35">
        <v>33</v>
      </c>
      <c r="E376" s="35">
        <v>57</v>
      </c>
      <c r="F376" s="72" t="s">
        <v>64</v>
      </c>
      <c r="H376" s="114"/>
    </row>
    <row r="377" spans="1:8" s="112" customFormat="1" ht="12" x14ac:dyDescent="0.2">
      <c r="A377" s="73" t="s">
        <v>400</v>
      </c>
      <c r="B377" s="35">
        <v>400</v>
      </c>
      <c r="C377" s="35">
        <v>0</v>
      </c>
      <c r="D377" s="35">
        <v>22</v>
      </c>
      <c r="E377" s="35">
        <v>378</v>
      </c>
      <c r="F377" s="72" t="s">
        <v>28</v>
      </c>
      <c r="H377" s="114"/>
    </row>
    <row r="378" spans="1:8" s="112" customFormat="1" ht="12" x14ac:dyDescent="0.2">
      <c r="A378" s="34" t="s">
        <v>401</v>
      </c>
      <c r="B378" s="35">
        <v>10000</v>
      </c>
      <c r="C378" s="35">
        <v>0</v>
      </c>
      <c r="D378" s="35">
        <v>10000</v>
      </c>
      <c r="E378" s="35">
        <v>0</v>
      </c>
      <c r="F378" s="72" t="s">
        <v>28</v>
      </c>
      <c r="G378" s="115"/>
      <c r="H378" s="114"/>
    </row>
    <row r="379" spans="1:8" s="112" customFormat="1" ht="12" x14ac:dyDescent="0.2">
      <c r="A379" s="73" t="s">
        <v>402</v>
      </c>
      <c r="B379" s="35">
        <v>4500</v>
      </c>
      <c r="C379" s="35">
        <v>0</v>
      </c>
      <c r="D379" s="35">
        <v>233</v>
      </c>
      <c r="E379" s="35">
        <v>4267</v>
      </c>
      <c r="F379" s="72" t="s">
        <v>47</v>
      </c>
      <c r="H379" s="114"/>
    </row>
    <row r="380" spans="1:8" s="112" customFormat="1" ht="12" x14ac:dyDescent="0.2">
      <c r="A380" s="73" t="s">
        <v>403</v>
      </c>
      <c r="B380" s="35">
        <v>2300</v>
      </c>
      <c r="C380" s="35">
        <v>0</v>
      </c>
      <c r="D380" s="35">
        <v>76</v>
      </c>
      <c r="E380" s="35">
        <v>2224</v>
      </c>
      <c r="F380" s="72" t="s">
        <v>49</v>
      </c>
      <c r="H380" s="114"/>
    </row>
    <row r="381" spans="1:8" s="112" customFormat="1" ht="12" x14ac:dyDescent="0.2">
      <c r="A381" s="73" t="s">
        <v>404</v>
      </c>
      <c r="B381" s="35">
        <v>515</v>
      </c>
      <c r="C381" s="35">
        <v>0</v>
      </c>
      <c r="D381" s="35">
        <v>25</v>
      </c>
      <c r="E381" s="35">
        <v>490</v>
      </c>
      <c r="F381" s="72" t="s">
        <v>335</v>
      </c>
      <c r="H381" s="114"/>
    </row>
    <row r="382" spans="1:8" s="112" customFormat="1" ht="12" x14ac:dyDescent="0.2">
      <c r="A382" s="73" t="s">
        <v>405</v>
      </c>
      <c r="B382" s="35">
        <v>400</v>
      </c>
      <c r="C382" s="35">
        <v>0</v>
      </c>
      <c r="D382" s="35">
        <v>22</v>
      </c>
      <c r="E382" s="35">
        <v>378</v>
      </c>
      <c r="F382" s="72" t="s">
        <v>47</v>
      </c>
      <c r="H382" s="114"/>
    </row>
    <row r="383" spans="1:8" s="112" customFormat="1" ht="12" x14ac:dyDescent="0.2">
      <c r="A383" s="73" t="s">
        <v>406</v>
      </c>
      <c r="B383" s="35">
        <v>18900</v>
      </c>
      <c r="C383" s="35">
        <v>0</v>
      </c>
      <c r="D383" s="35">
        <v>10441</v>
      </c>
      <c r="E383" s="35">
        <v>8459</v>
      </c>
      <c r="F383" s="72" t="s">
        <v>43</v>
      </c>
      <c r="H383" s="114"/>
    </row>
    <row r="384" spans="1:8" s="112" customFormat="1" ht="12" x14ac:dyDescent="0.2">
      <c r="A384" s="73" t="s">
        <v>407</v>
      </c>
      <c r="B384" s="35">
        <v>780</v>
      </c>
      <c r="C384" s="35">
        <v>0</v>
      </c>
      <c r="D384" s="35">
        <v>32</v>
      </c>
      <c r="E384" s="35">
        <v>748</v>
      </c>
      <c r="F384" s="72" t="s">
        <v>47</v>
      </c>
      <c r="H384" s="114"/>
    </row>
    <row r="385" spans="1:8" s="112" customFormat="1" ht="12" x14ac:dyDescent="0.2">
      <c r="A385" s="73" t="s">
        <v>408</v>
      </c>
      <c r="B385" s="35">
        <v>100</v>
      </c>
      <c r="C385" s="35">
        <v>0</v>
      </c>
      <c r="D385" s="35">
        <v>16</v>
      </c>
      <c r="E385" s="35">
        <v>84</v>
      </c>
      <c r="F385" s="72" t="s">
        <v>43</v>
      </c>
      <c r="H385" s="114"/>
    </row>
    <row r="386" spans="1:8" s="112" customFormat="1" ht="12" x14ac:dyDescent="0.2">
      <c r="A386" s="73" t="s">
        <v>409</v>
      </c>
      <c r="B386" s="35">
        <v>850</v>
      </c>
      <c r="C386" s="35">
        <v>0</v>
      </c>
      <c r="D386" s="35">
        <v>39</v>
      </c>
      <c r="E386" s="35">
        <v>811</v>
      </c>
      <c r="F386" s="72" t="s">
        <v>47</v>
      </c>
      <c r="H386" s="114"/>
    </row>
    <row r="387" spans="1:8" s="112" customFormat="1" ht="12" x14ac:dyDescent="0.2">
      <c r="A387" s="73" t="s">
        <v>410</v>
      </c>
      <c r="B387" s="35">
        <v>3800</v>
      </c>
      <c r="C387" s="35">
        <v>0</v>
      </c>
      <c r="D387" s="35">
        <v>2689</v>
      </c>
      <c r="E387" s="35">
        <v>1111</v>
      </c>
      <c r="F387" s="72" t="s">
        <v>43</v>
      </c>
      <c r="H387" s="114"/>
    </row>
    <row r="388" spans="1:8" s="112" customFormat="1" ht="12" x14ac:dyDescent="0.2">
      <c r="A388" s="73" t="s">
        <v>411</v>
      </c>
      <c r="B388" s="35">
        <v>271720</v>
      </c>
      <c r="C388" s="35">
        <v>19000</v>
      </c>
      <c r="D388" s="35">
        <v>202176</v>
      </c>
      <c r="E388" s="35">
        <v>50544</v>
      </c>
      <c r="F388" s="72" t="s">
        <v>28</v>
      </c>
      <c r="H388" s="114"/>
    </row>
    <row r="389" spans="1:8" s="112" customFormat="1" ht="12" x14ac:dyDescent="0.2">
      <c r="A389" s="73" t="s">
        <v>412</v>
      </c>
      <c r="B389" s="35">
        <v>500</v>
      </c>
      <c r="C389" s="35">
        <v>0</v>
      </c>
      <c r="D389" s="35">
        <v>25</v>
      </c>
      <c r="E389" s="35">
        <v>475</v>
      </c>
      <c r="F389" s="72" t="s">
        <v>335</v>
      </c>
      <c r="H389" s="114"/>
    </row>
    <row r="390" spans="1:8" s="112" customFormat="1" ht="24" x14ac:dyDescent="0.2">
      <c r="A390" s="73" t="s">
        <v>413</v>
      </c>
      <c r="B390" s="35">
        <v>20000</v>
      </c>
      <c r="C390" s="35">
        <v>0</v>
      </c>
      <c r="D390" s="35">
        <v>1035</v>
      </c>
      <c r="E390" s="35">
        <v>18965</v>
      </c>
      <c r="F390" s="72" t="s">
        <v>24</v>
      </c>
      <c r="H390" s="114"/>
    </row>
    <row r="391" spans="1:8" s="112" customFormat="1" ht="12" x14ac:dyDescent="0.2">
      <c r="A391" s="73" t="s">
        <v>414</v>
      </c>
      <c r="B391" s="35">
        <v>110</v>
      </c>
      <c r="C391" s="35">
        <v>0</v>
      </c>
      <c r="D391" s="35">
        <v>18</v>
      </c>
      <c r="E391" s="35">
        <v>92</v>
      </c>
      <c r="F391" s="72" t="s">
        <v>43</v>
      </c>
      <c r="H391" s="114"/>
    </row>
    <row r="392" spans="1:8" s="112" customFormat="1" ht="12" x14ac:dyDescent="0.2">
      <c r="A392" s="73" t="s">
        <v>415</v>
      </c>
      <c r="B392" s="35">
        <v>17100</v>
      </c>
      <c r="C392" s="35">
        <v>0</v>
      </c>
      <c r="D392" s="35">
        <v>8189</v>
      </c>
      <c r="E392" s="35">
        <v>8911</v>
      </c>
      <c r="F392" s="72" t="s">
        <v>43</v>
      </c>
      <c r="H392" s="114"/>
    </row>
    <row r="393" spans="1:8" s="112" customFormat="1" ht="24" x14ac:dyDescent="0.2">
      <c r="A393" s="73" t="s">
        <v>416</v>
      </c>
      <c r="B393" s="35">
        <v>3800</v>
      </c>
      <c r="C393" s="35">
        <v>0</v>
      </c>
      <c r="D393" s="35">
        <v>2689</v>
      </c>
      <c r="E393" s="35">
        <v>1111</v>
      </c>
      <c r="F393" s="72" t="s">
        <v>43</v>
      </c>
      <c r="H393" s="114"/>
    </row>
    <row r="394" spans="1:8" s="112" customFormat="1" ht="24" x14ac:dyDescent="0.2">
      <c r="A394" s="73" t="s">
        <v>417</v>
      </c>
      <c r="B394" s="35">
        <v>4850</v>
      </c>
      <c r="C394" s="35">
        <v>0</v>
      </c>
      <c r="D394" s="35">
        <v>259</v>
      </c>
      <c r="E394" s="35">
        <v>4591</v>
      </c>
      <c r="F394" s="72" t="s">
        <v>47</v>
      </c>
      <c r="H394" s="114"/>
    </row>
    <row r="395" spans="1:8" s="112" customFormat="1" ht="24" x14ac:dyDescent="0.2">
      <c r="A395" s="34" t="s">
        <v>418</v>
      </c>
      <c r="B395" s="116">
        <v>4100</v>
      </c>
      <c r="C395" s="116">
        <v>0</v>
      </c>
      <c r="D395" s="116">
        <v>4100</v>
      </c>
      <c r="E395" s="116">
        <v>0</v>
      </c>
      <c r="F395" s="117" t="s">
        <v>26</v>
      </c>
      <c r="H395" s="114"/>
    </row>
    <row r="396" spans="1:8" s="112" customFormat="1" ht="12" x14ac:dyDescent="0.2">
      <c r="A396" s="73" t="s">
        <v>419</v>
      </c>
      <c r="B396" s="35">
        <v>11050</v>
      </c>
      <c r="C396" s="35">
        <v>0</v>
      </c>
      <c r="D396" s="35">
        <v>2115</v>
      </c>
      <c r="E396" s="35">
        <v>8935</v>
      </c>
      <c r="F396" s="72" t="s">
        <v>335</v>
      </c>
      <c r="H396" s="114"/>
    </row>
    <row r="397" spans="1:8" s="112" customFormat="1" ht="12" x14ac:dyDescent="0.2">
      <c r="A397" s="73" t="s">
        <v>420</v>
      </c>
      <c r="B397" s="35">
        <v>6400</v>
      </c>
      <c r="C397" s="35">
        <v>0</v>
      </c>
      <c r="D397" s="35">
        <v>4430</v>
      </c>
      <c r="E397" s="35">
        <v>1970</v>
      </c>
      <c r="F397" s="72" t="s">
        <v>43</v>
      </c>
      <c r="H397" s="114"/>
    </row>
    <row r="398" spans="1:8" s="112" customFormat="1" ht="12" x14ac:dyDescent="0.2">
      <c r="A398" s="73" t="s">
        <v>421</v>
      </c>
      <c r="B398" s="35">
        <v>170</v>
      </c>
      <c r="C398" s="35">
        <v>0</v>
      </c>
      <c r="D398" s="35">
        <v>28</v>
      </c>
      <c r="E398" s="35">
        <v>142</v>
      </c>
      <c r="F398" s="72" t="s">
        <v>43</v>
      </c>
      <c r="H398" s="114"/>
    </row>
    <row r="399" spans="1:8" s="112" customFormat="1" ht="12" x14ac:dyDescent="0.2">
      <c r="A399" s="73" t="s">
        <v>422</v>
      </c>
      <c r="B399" s="35">
        <v>1800</v>
      </c>
      <c r="C399" s="35">
        <v>0</v>
      </c>
      <c r="D399" s="35">
        <v>58</v>
      </c>
      <c r="E399" s="35">
        <v>1742</v>
      </c>
      <c r="F399" s="72" t="s">
        <v>49</v>
      </c>
      <c r="H399" s="114"/>
    </row>
    <row r="400" spans="1:8" s="112" customFormat="1" ht="24" x14ac:dyDescent="0.2">
      <c r="A400" s="73" t="s">
        <v>423</v>
      </c>
      <c r="B400" s="35">
        <v>1900</v>
      </c>
      <c r="C400" s="35">
        <v>0</v>
      </c>
      <c r="D400" s="35">
        <v>66</v>
      </c>
      <c r="E400" s="35">
        <v>1834</v>
      </c>
      <c r="F400" s="72" t="s">
        <v>49</v>
      </c>
      <c r="H400" s="114"/>
    </row>
    <row r="401" spans="1:8" s="112" customFormat="1" ht="12" x14ac:dyDescent="0.2">
      <c r="A401" s="73" t="s">
        <v>424</v>
      </c>
      <c r="B401" s="35">
        <v>8510</v>
      </c>
      <c r="C401" s="35">
        <v>0</v>
      </c>
      <c r="D401" s="35">
        <v>440</v>
      </c>
      <c r="E401" s="35">
        <v>8070</v>
      </c>
      <c r="F401" s="72" t="s">
        <v>24</v>
      </c>
      <c r="H401" s="114"/>
    </row>
    <row r="402" spans="1:8" s="112" customFormat="1" ht="12" x14ac:dyDescent="0.2">
      <c r="A402" s="73" t="s">
        <v>425</v>
      </c>
      <c r="B402" s="35">
        <v>3820</v>
      </c>
      <c r="C402" s="35">
        <v>0</v>
      </c>
      <c r="D402" s="35">
        <v>111</v>
      </c>
      <c r="E402" s="35">
        <v>3709</v>
      </c>
      <c r="F402" s="72" t="s">
        <v>24</v>
      </c>
      <c r="H402" s="114"/>
    </row>
    <row r="403" spans="1:8" s="112" customFormat="1" ht="12" x14ac:dyDescent="0.2">
      <c r="A403" s="73" t="s">
        <v>426</v>
      </c>
      <c r="B403" s="35">
        <v>600</v>
      </c>
      <c r="C403" s="35">
        <v>0</v>
      </c>
      <c r="D403" s="35">
        <v>27</v>
      </c>
      <c r="E403" s="35">
        <v>573</v>
      </c>
      <c r="F403" s="72" t="s">
        <v>47</v>
      </c>
      <c r="H403" s="114"/>
    </row>
    <row r="404" spans="1:8" s="112" customFormat="1" ht="12" x14ac:dyDescent="0.2">
      <c r="A404" s="73" t="s">
        <v>427</v>
      </c>
      <c r="B404" s="35">
        <v>7000</v>
      </c>
      <c r="C404" s="35">
        <v>0</v>
      </c>
      <c r="D404" s="35">
        <v>198</v>
      </c>
      <c r="E404" s="35">
        <v>6802</v>
      </c>
      <c r="F404" s="72" t="s">
        <v>24</v>
      </c>
      <c r="H404" s="114"/>
    </row>
    <row r="405" spans="1:8" s="112" customFormat="1" ht="12" x14ac:dyDescent="0.2">
      <c r="A405" s="73" t="s">
        <v>428</v>
      </c>
      <c r="B405" s="35">
        <v>600</v>
      </c>
      <c r="C405" s="35">
        <v>0</v>
      </c>
      <c r="D405" s="35">
        <v>27</v>
      </c>
      <c r="E405" s="35">
        <v>573</v>
      </c>
      <c r="F405" s="72" t="s">
        <v>335</v>
      </c>
      <c r="H405" s="114"/>
    </row>
    <row r="406" spans="1:8" s="112" customFormat="1" ht="12" x14ac:dyDescent="0.2">
      <c r="A406" s="73" t="s">
        <v>429</v>
      </c>
      <c r="B406" s="35">
        <v>500</v>
      </c>
      <c r="C406" s="35">
        <v>0</v>
      </c>
      <c r="D406" s="35">
        <v>500</v>
      </c>
      <c r="E406" s="35">
        <v>0</v>
      </c>
      <c r="F406" s="72" t="s">
        <v>26</v>
      </c>
      <c r="H406" s="114"/>
    </row>
    <row r="407" spans="1:8" s="112" customFormat="1" ht="12" x14ac:dyDescent="0.2">
      <c r="A407" s="73" t="s">
        <v>430</v>
      </c>
      <c r="B407" s="35">
        <v>950</v>
      </c>
      <c r="C407" s="35">
        <v>0</v>
      </c>
      <c r="D407" s="35">
        <v>41</v>
      </c>
      <c r="E407" s="35">
        <v>909</v>
      </c>
      <c r="F407" s="72" t="s">
        <v>47</v>
      </c>
      <c r="H407" s="114"/>
    </row>
    <row r="408" spans="1:8" s="112" customFormat="1" ht="12" x14ac:dyDescent="0.2">
      <c r="A408" s="73" t="s">
        <v>431</v>
      </c>
      <c r="B408" s="35">
        <v>3000</v>
      </c>
      <c r="C408" s="35">
        <v>0</v>
      </c>
      <c r="D408" s="35">
        <v>155</v>
      </c>
      <c r="E408" s="35">
        <v>2845</v>
      </c>
      <c r="F408" s="72" t="s">
        <v>335</v>
      </c>
      <c r="H408" s="114"/>
    </row>
    <row r="409" spans="1:8" s="112" customFormat="1" ht="24" x14ac:dyDescent="0.2">
      <c r="A409" s="73" t="s">
        <v>432</v>
      </c>
      <c r="B409" s="35">
        <v>1800</v>
      </c>
      <c r="C409" s="35">
        <v>0</v>
      </c>
      <c r="D409" s="35">
        <v>157</v>
      </c>
      <c r="E409" s="35">
        <v>1643</v>
      </c>
      <c r="F409" s="72" t="s">
        <v>335</v>
      </c>
      <c r="H409" s="114"/>
    </row>
    <row r="410" spans="1:8" s="112" customFormat="1" ht="12" x14ac:dyDescent="0.2">
      <c r="A410" s="73" t="s">
        <v>433</v>
      </c>
      <c r="B410" s="35">
        <v>3800</v>
      </c>
      <c r="C410" s="35">
        <v>0</v>
      </c>
      <c r="D410" s="35">
        <v>110</v>
      </c>
      <c r="E410" s="35">
        <v>3690</v>
      </c>
      <c r="F410" s="72" t="s">
        <v>24</v>
      </c>
      <c r="H410" s="114"/>
    </row>
    <row r="411" spans="1:8" s="112" customFormat="1" ht="24" x14ac:dyDescent="0.2">
      <c r="A411" s="73" t="s">
        <v>434</v>
      </c>
      <c r="B411" s="35">
        <v>400</v>
      </c>
      <c r="C411" s="35">
        <v>0</v>
      </c>
      <c r="D411" s="35">
        <v>383</v>
      </c>
      <c r="E411" s="35">
        <v>17</v>
      </c>
      <c r="F411" s="72" t="s">
        <v>60</v>
      </c>
      <c r="H411" s="114"/>
    </row>
    <row r="412" spans="1:8" s="112" customFormat="1" ht="12" x14ac:dyDescent="0.2">
      <c r="A412" s="73" t="s">
        <v>435</v>
      </c>
      <c r="B412" s="35">
        <v>1300</v>
      </c>
      <c r="C412" s="35">
        <v>0</v>
      </c>
      <c r="D412" s="35">
        <v>50</v>
      </c>
      <c r="E412" s="35">
        <v>1250</v>
      </c>
      <c r="F412" s="72" t="s">
        <v>49</v>
      </c>
      <c r="H412" s="114"/>
    </row>
    <row r="413" spans="1:8" s="112" customFormat="1" ht="24" x14ac:dyDescent="0.2">
      <c r="A413" s="73" t="s">
        <v>436</v>
      </c>
      <c r="B413" s="35">
        <v>1500</v>
      </c>
      <c r="C413" s="35">
        <v>0</v>
      </c>
      <c r="D413" s="35">
        <v>55</v>
      </c>
      <c r="E413" s="35">
        <v>1445</v>
      </c>
      <c r="F413" s="72" t="s">
        <v>24</v>
      </c>
      <c r="H413" s="114"/>
    </row>
    <row r="414" spans="1:8" s="112" customFormat="1" ht="24" x14ac:dyDescent="0.2">
      <c r="A414" s="73" t="s">
        <v>437</v>
      </c>
      <c r="B414" s="35">
        <v>9000</v>
      </c>
      <c r="C414" s="35">
        <v>0</v>
      </c>
      <c r="D414" s="35">
        <v>8590</v>
      </c>
      <c r="E414" s="35">
        <v>410</v>
      </c>
      <c r="F414" s="72" t="s">
        <v>64</v>
      </c>
      <c r="H414" s="114"/>
    </row>
    <row r="415" spans="1:8" s="112" customFormat="1" ht="12" x14ac:dyDescent="0.2">
      <c r="A415" s="73" t="s">
        <v>438</v>
      </c>
      <c r="B415" s="35">
        <v>2200</v>
      </c>
      <c r="C415" s="35">
        <v>0</v>
      </c>
      <c r="D415" s="35">
        <v>74</v>
      </c>
      <c r="E415" s="35">
        <v>2126</v>
      </c>
      <c r="F415" s="72" t="s">
        <v>49</v>
      </c>
      <c r="H415" s="114"/>
    </row>
    <row r="416" spans="1:8" s="112" customFormat="1" ht="12" x14ac:dyDescent="0.2">
      <c r="A416" s="73" t="s">
        <v>439</v>
      </c>
      <c r="B416" s="35">
        <v>9000</v>
      </c>
      <c r="C416" s="35">
        <v>0</v>
      </c>
      <c r="D416" s="35">
        <v>1837</v>
      </c>
      <c r="E416" s="35">
        <v>7163</v>
      </c>
      <c r="F416" s="72" t="s">
        <v>335</v>
      </c>
      <c r="H416" s="114"/>
    </row>
    <row r="417" spans="1:8" s="112" customFormat="1" ht="12" x14ac:dyDescent="0.2">
      <c r="A417" s="73" t="s">
        <v>440</v>
      </c>
      <c r="B417" s="35">
        <v>1200</v>
      </c>
      <c r="C417" s="35">
        <v>0</v>
      </c>
      <c r="D417" s="35">
        <v>43</v>
      </c>
      <c r="E417" s="35">
        <v>1157</v>
      </c>
      <c r="F417" s="72" t="s">
        <v>49</v>
      </c>
      <c r="H417" s="114"/>
    </row>
    <row r="418" spans="1:8" s="112" customFormat="1" ht="12" x14ac:dyDescent="0.2">
      <c r="A418" s="73" t="s">
        <v>441</v>
      </c>
      <c r="B418" s="35">
        <v>130</v>
      </c>
      <c r="C418" s="35">
        <v>0</v>
      </c>
      <c r="D418" s="35">
        <v>21</v>
      </c>
      <c r="E418" s="35">
        <v>109</v>
      </c>
      <c r="F418" s="72" t="s">
        <v>43</v>
      </c>
      <c r="H418" s="114"/>
    </row>
    <row r="419" spans="1:8" s="112" customFormat="1" ht="12" x14ac:dyDescent="0.2">
      <c r="A419" s="73" t="s">
        <v>442</v>
      </c>
      <c r="B419" s="35">
        <v>900</v>
      </c>
      <c r="C419" s="35">
        <v>0</v>
      </c>
      <c r="D419" s="35">
        <v>40</v>
      </c>
      <c r="E419" s="35">
        <v>860</v>
      </c>
      <c r="F419" s="72" t="s">
        <v>49</v>
      </c>
      <c r="H419" s="114"/>
    </row>
    <row r="420" spans="1:8" s="112" customFormat="1" ht="12" x14ac:dyDescent="0.2">
      <c r="A420" s="73" t="s">
        <v>443</v>
      </c>
      <c r="B420" s="35">
        <v>2300</v>
      </c>
      <c r="C420" s="35">
        <v>0</v>
      </c>
      <c r="D420" s="35">
        <v>71</v>
      </c>
      <c r="E420" s="35">
        <v>2229</v>
      </c>
      <c r="F420" s="72" t="s">
        <v>49</v>
      </c>
      <c r="H420" s="114"/>
    </row>
    <row r="421" spans="1:8" s="112" customFormat="1" ht="24" x14ac:dyDescent="0.2">
      <c r="A421" s="73" t="s">
        <v>444</v>
      </c>
      <c r="B421" s="35">
        <v>9909</v>
      </c>
      <c r="C421" s="35">
        <v>0</v>
      </c>
      <c r="D421" s="35">
        <v>9909</v>
      </c>
      <c r="E421" s="35">
        <v>0</v>
      </c>
      <c r="F421" s="72" t="s">
        <v>26</v>
      </c>
      <c r="H421" s="114"/>
    </row>
    <row r="422" spans="1:8" s="112" customFormat="1" ht="12" x14ac:dyDescent="0.2">
      <c r="A422" s="73" t="s">
        <v>445</v>
      </c>
      <c r="B422" s="35">
        <v>2300</v>
      </c>
      <c r="C422" s="35">
        <v>0</v>
      </c>
      <c r="D422" s="35">
        <v>76</v>
      </c>
      <c r="E422" s="35">
        <v>2224</v>
      </c>
      <c r="F422" s="72" t="s">
        <v>49</v>
      </c>
      <c r="H422" s="114"/>
    </row>
    <row r="423" spans="1:8" s="112" customFormat="1" ht="12" x14ac:dyDescent="0.2">
      <c r="A423" s="73" t="s">
        <v>446</v>
      </c>
      <c r="B423" s="35">
        <v>3000</v>
      </c>
      <c r="C423" s="35">
        <v>0</v>
      </c>
      <c r="D423" s="35">
        <v>89</v>
      </c>
      <c r="E423" s="35">
        <v>2911</v>
      </c>
      <c r="F423" s="72" t="s">
        <v>49</v>
      </c>
      <c r="H423" s="114"/>
    </row>
    <row r="424" spans="1:8" s="112" customFormat="1" ht="12" x14ac:dyDescent="0.2">
      <c r="A424" s="73" t="s">
        <v>447</v>
      </c>
      <c r="B424" s="35">
        <v>2200</v>
      </c>
      <c r="C424" s="35">
        <v>0</v>
      </c>
      <c r="D424" s="35">
        <v>69</v>
      </c>
      <c r="E424" s="35">
        <v>2131</v>
      </c>
      <c r="F424" s="72" t="s">
        <v>49</v>
      </c>
      <c r="H424" s="114"/>
    </row>
    <row r="425" spans="1:8" s="112" customFormat="1" ht="24" x14ac:dyDescent="0.2">
      <c r="A425" s="34" t="s">
        <v>448</v>
      </c>
      <c r="B425" s="116">
        <v>17240</v>
      </c>
      <c r="C425" s="116">
        <v>1150</v>
      </c>
      <c r="D425" s="116">
        <v>11718</v>
      </c>
      <c r="E425" s="116">
        <v>4372</v>
      </c>
      <c r="F425" s="117" t="s">
        <v>24</v>
      </c>
      <c r="H425" s="114"/>
    </row>
    <row r="426" spans="1:8" s="112" customFormat="1" ht="24" x14ac:dyDescent="0.2">
      <c r="A426" s="73" t="s">
        <v>449</v>
      </c>
      <c r="B426" s="35">
        <v>53000</v>
      </c>
      <c r="C426" s="35">
        <v>0</v>
      </c>
      <c r="D426" s="35">
        <v>39302</v>
      </c>
      <c r="E426" s="35">
        <v>13698</v>
      </c>
      <c r="F426" s="72" t="s">
        <v>43</v>
      </c>
      <c r="H426" s="114"/>
    </row>
    <row r="427" spans="1:8" s="112" customFormat="1" ht="12" x14ac:dyDescent="0.2">
      <c r="A427" s="73" t="s">
        <v>450</v>
      </c>
      <c r="B427" s="35">
        <v>10625</v>
      </c>
      <c r="C427" s="35">
        <v>0</v>
      </c>
      <c r="D427" s="35">
        <v>3425</v>
      </c>
      <c r="E427" s="35">
        <v>7200</v>
      </c>
      <c r="F427" s="72" t="s">
        <v>451</v>
      </c>
      <c r="H427" s="114"/>
    </row>
    <row r="428" spans="1:8" s="112" customFormat="1" ht="12" x14ac:dyDescent="0.2">
      <c r="A428" s="73" t="s">
        <v>452</v>
      </c>
      <c r="B428" s="35">
        <v>70470</v>
      </c>
      <c r="C428" s="35">
        <v>0</v>
      </c>
      <c r="D428" s="35">
        <v>70470</v>
      </c>
      <c r="E428" s="35">
        <v>0</v>
      </c>
      <c r="F428" s="72" t="s">
        <v>26</v>
      </c>
      <c r="H428" s="114"/>
    </row>
    <row r="429" spans="1:8" s="112" customFormat="1" ht="24" x14ac:dyDescent="0.2">
      <c r="A429" s="73" t="s">
        <v>453</v>
      </c>
      <c r="B429" s="35">
        <v>6300</v>
      </c>
      <c r="C429" s="35">
        <v>0</v>
      </c>
      <c r="D429" s="35">
        <v>5367</v>
      </c>
      <c r="E429" s="35">
        <v>933</v>
      </c>
      <c r="F429" s="72" t="s">
        <v>64</v>
      </c>
      <c r="H429" s="114"/>
    </row>
    <row r="430" spans="1:8" s="112" customFormat="1" ht="12" x14ac:dyDescent="0.2">
      <c r="A430" s="73" t="s">
        <v>454</v>
      </c>
      <c r="B430" s="35">
        <v>200</v>
      </c>
      <c r="C430" s="35">
        <v>0</v>
      </c>
      <c r="D430" s="35">
        <v>17</v>
      </c>
      <c r="E430" s="35">
        <v>183</v>
      </c>
      <c r="F430" s="72" t="s">
        <v>28</v>
      </c>
      <c r="H430" s="114"/>
    </row>
    <row r="431" spans="1:8" s="112" customFormat="1" ht="12" x14ac:dyDescent="0.2">
      <c r="A431" s="73" t="s">
        <v>455</v>
      </c>
      <c r="B431" s="35">
        <v>1080</v>
      </c>
      <c r="C431" s="35">
        <v>0</v>
      </c>
      <c r="D431" s="35">
        <v>818</v>
      </c>
      <c r="E431" s="35">
        <v>262</v>
      </c>
      <c r="F431" s="72" t="s">
        <v>60</v>
      </c>
      <c r="H431" s="114"/>
    </row>
    <row r="432" spans="1:8" s="112" customFormat="1" ht="12" x14ac:dyDescent="0.2">
      <c r="A432" s="73" t="s">
        <v>456</v>
      </c>
      <c r="B432" s="35">
        <v>2200</v>
      </c>
      <c r="C432" s="35">
        <v>0</v>
      </c>
      <c r="D432" s="35">
        <v>69</v>
      </c>
      <c r="E432" s="35">
        <v>2131</v>
      </c>
      <c r="F432" s="72" t="s">
        <v>49</v>
      </c>
      <c r="H432" s="114"/>
    </row>
    <row r="433" spans="1:8" s="112" customFormat="1" ht="24" x14ac:dyDescent="0.2">
      <c r="A433" s="73" t="s">
        <v>457</v>
      </c>
      <c r="B433" s="35">
        <v>5500</v>
      </c>
      <c r="C433" s="35">
        <v>0</v>
      </c>
      <c r="D433" s="35">
        <v>0</v>
      </c>
      <c r="E433" s="35">
        <v>5500</v>
      </c>
      <c r="F433" s="72" t="s">
        <v>47</v>
      </c>
      <c r="H433" s="114"/>
    </row>
    <row r="434" spans="1:8" s="112" customFormat="1" ht="24" x14ac:dyDescent="0.2">
      <c r="A434" s="73" t="s">
        <v>458</v>
      </c>
      <c r="B434" s="35">
        <v>3200</v>
      </c>
      <c r="C434" s="35">
        <v>0</v>
      </c>
      <c r="D434" s="35">
        <v>99</v>
      </c>
      <c r="E434" s="35">
        <v>3101</v>
      </c>
      <c r="F434" s="72" t="s">
        <v>49</v>
      </c>
      <c r="H434" s="114"/>
    </row>
    <row r="435" spans="1:8" s="112" customFormat="1" ht="12" x14ac:dyDescent="0.2">
      <c r="A435" s="73" t="s">
        <v>459</v>
      </c>
      <c r="B435" s="35">
        <v>5700</v>
      </c>
      <c r="C435" s="35">
        <v>0</v>
      </c>
      <c r="D435" s="35">
        <v>159</v>
      </c>
      <c r="E435" s="35">
        <v>5541</v>
      </c>
      <c r="F435" s="72" t="s">
        <v>24</v>
      </c>
      <c r="H435" s="114"/>
    </row>
    <row r="436" spans="1:8" s="112" customFormat="1" ht="12" x14ac:dyDescent="0.2">
      <c r="A436" s="73" t="s">
        <v>460</v>
      </c>
      <c r="B436" s="35">
        <v>3000</v>
      </c>
      <c r="C436" s="35">
        <v>0</v>
      </c>
      <c r="D436" s="35">
        <v>94</v>
      </c>
      <c r="E436" s="35">
        <v>2906</v>
      </c>
      <c r="F436" s="72" t="s">
        <v>49</v>
      </c>
      <c r="H436" s="114"/>
    </row>
    <row r="437" spans="1:8" s="112" customFormat="1" ht="12" x14ac:dyDescent="0.2">
      <c r="A437" s="73" t="s">
        <v>461</v>
      </c>
      <c r="B437" s="35">
        <v>3129</v>
      </c>
      <c r="C437" s="35">
        <v>0</v>
      </c>
      <c r="D437" s="35">
        <v>3129</v>
      </c>
      <c r="E437" s="35">
        <v>0</v>
      </c>
      <c r="F437" s="72" t="s">
        <v>26</v>
      </c>
      <c r="H437" s="114"/>
    </row>
    <row r="438" spans="1:8" s="112" customFormat="1" ht="24" x14ac:dyDescent="0.2">
      <c r="A438" s="73" t="s">
        <v>462</v>
      </c>
      <c r="B438" s="35">
        <v>7800</v>
      </c>
      <c r="C438" s="35">
        <v>0</v>
      </c>
      <c r="D438" s="35">
        <v>4826</v>
      </c>
      <c r="E438" s="35">
        <v>2974</v>
      </c>
      <c r="F438" s="72" t="s">
        <v>43</v>
      </c>
      <c r="H438" s="114"/>
    </row>
    <row r="439" spans="1:8" s="112" customFormat="1" ht="24" x14ac:dyDescent="0.2">
      <c r="A439" s="73" t="s">
        <v>463</v>
      </c>
      <c r="B439" s="35">
        <v>10000</v>
      </c>
      <c r="C439" s="35">
        <v>0</v>
      </c>
      <c r="D439" s="35">
        <v>4647</v>
      </c>
      <c r="E439" s="35">
        <v>5353</v>
      </c>
      <c r="F439" s="72" t="s">
        <v>28</v>
      </c>
      <c r="H439" s="114"/>
    </row>
    <row r="440" spans="1:8" s="112" customFormat="1" ht="12" x14ac:dyDescent="0.2">
      <c r="A440" s="73" t="s">
        <v>464</v>
      </c>
      <c r="B440" s="35">
        <v>5300</v>
      </c>
      <c r="C440" s="35">
        <v>0</v>
      </c>
      <c r="D440" s="35">
        <v>286</v>
      </c>
      <c r="E440" s="35">
        <v>5014</v>
      </c>
      <c r="F440" s="72" t="s">
        <v>47</v>
      </c>
      <c r="H440" s="114"/>
    </row>
    <row r="441" spans="1:8" s="112" customFormat="1" ht="12" x14ac:dyDescent="0.2">
      <c r="A441" s="73" t="s">
        <v>465</v>
      </c>
      <c r="B441" s="35">
        <v>6881</v>
      </c>
      <c r="C441" s="35">
        <v>0</v>
      </c>
      <c r="D441" s="35">
        <v>4762</v>
      </c>
      <c r="E441" s="35">
        <v>2119</v>
      </c>
      <c r="F441" s="72" t="s">
        <v>43</v>
      </c>
      <c r="H441" s="114"/>
    </row>
    <row r="442" spans="1:8" s="112" customFormat="1" ht="24" x14ac:dyDescent="0.2">
      <c r="A442" s="73" t="s">
        <v>466</v>
      </c>
      <c r="B442" s="35">
        <v>20500</v>
      </c>
      <c r="C442" s="35">
        <v>0</v>
      </c>
      <c r="D442" s="35">
        <v>548</v>
      </c>
      <c r="E442" s="35">
        <v>19952</v>
      </c>
      <c r="F442" s="72" t="s">
        <v>467</v>
      </c>
      <c r="H442" s="114"/>
    </row>
    <row r="443" spans="1:8" s="112" customFormat="1" ht="12" x14ac:dyDescent="0.2">
      <c r="A443" s="73" t="s">
        <v>468</v>
      </c>
      <c r="B443" s="35">
        <v>550</v>
      </c>
      <c r="C443" s="35">
        <v>0</v>
      </c>
      <c r="D443" s="35">
        <v>26</v>
      </c>
      <c r="E443" s="35">
        <v>524</v>
      </c>
      <c r="F443" s="72" t="s">
        <v>47</v>
      </c>
      <c r="H443" s="114"/>
    </row>
    <row r="444" spans="1:8" s="112" customFormat="1" ht="24" x14ac:dyDescent="0.2">
      <c r="A444" s="73" t="s">
        <v>469</v>
      </c>
      <c r="B444" s="35">
        <v>2170</v>
      </c>
      <c r="C444" s="35">
        <v>0</v>
      </c>
      <c r="D444" s="35">
        <v>2089</v>
      </c>
      <c r="E444" s="35">
        <v>81</v>
      </c>
      <c r="F444" s="72" t="s">
        <v>60</v>
      </c>
      <c r="H444" s="114"/>
    </row>
    <row r="445" spans="1:8" s="112" customFormat="1" ht="12" x14ac:dyDescent="0.2">
      <c r="A445" s="73" t="s">
        <v>470</v>
      </c>
      <c r="B445" s="35">
        <v>1700</v>
      </c>
      <c r="C445" s="35">
        <v>0</v>
      </c>
      <c r="D445" s="35">
        <v>56</v>
      </c>
      <c r="E445" s="35">
        <v>1644</v>
      </c>
      <c r="F445" s="72" t="s">
        <v>47</v>
      </c>
      <c r="H445" s="114"/>
    </row>
    <row r="446" spans="1:8" s="112" customFormat="1" ht="12" x14ac:dyDescent="0.2">
      <c r="A446" s="73" t="s">
        <v>471</v>
      </c>
      <c r="B446" s="35">
        <v>3820</v>
      </c>
      <c r="C446" s="35">
        <v>0</v>
      </c>
      <c r="D446" s="35">
        <v>116</v>
      </c>
      <c r="E446" s="35">
        <v>3704</v>
      </c>
      <c r="F446" s="72" t="s">
        <v>24</v>
      </c>
      <c r="H446" s="114"/>
    </row>
    <row r="447" spans="1:8" s="112" customFormat="1" ht="12" x14ac:dyDescent="0.2">
      <c r="A447" s="73" t="s">
        <v>472</v>
      </c>
      <c r="B447" s="35">
        <v>5460</v>
      </c>
      <c r="C447" s="35">
        <v>0</v>
      </c>
      <c r="D447" s="35">
        <v>153</v>
      </c>
      <c r="E447" s="35">
        <v>5307</v>
      </c>
      <c r="F447" s="72" t="s">
        <v>24</v>
      </c>
      <c r="H447" s="114"/>
    </row>
    <row r="448" spans="1:8" s="112" customFormat="1" ht="12" x14ac:dyDescent="0.2">
      <c r="A448" s="73" t="s">
        <v>473</v>
      </c>
      <c r="B448" s="35">
        <v>4000</v>
      </c>
      <c r="C448" s="35">
        <v>0</v>
      </c>
      <c r="D448" s="35">
        <v>223</v>
      </c>
      <c r="E448" s="35">
        <v>3777</v>
      </c>
      <c r="F448" s="72" t="s">
        <v>49</v>
      </c>
      <c r="H448" s="114"/>
    </row>
    <row r="449" spans="1:8" s="112" customFormat="1" ht="24" x14ac:dyDescent="0.2">
      <c r="A449" s="73" t="s">
        <v>474</v>
      </c>
      <c r="B449" s="35">
        <v>13800</v>
      </c>
      <c r="C449" s="35">
        <v>0</v>
      </c>
      <c r="D449" s="35">
        <v>7478</v>
      </c>
      <c r="E449" s="35">
        <v>6322</v>
      </c>
      <c r="F449" s="72" t="s">
        <v>28</v>
      </c>
      <c r="H449" s="114"/>
    </row>
    <row r="450" spans="1:8" s="112" customFormat="1" ht="24" x14ac:dyDescent="0.2">
      <c r="A450" s="34" t="s">
        <v>475</v>
      </c>
      <c r="B450" s="35">
        <v>4200</v>
      </c>
      <c r="C450" s="35">
        <v>0</v>
      </c>
      <c r="D450" s="35">
        <v>125</v>
      </c>
      <c r="E450" s="35">
        <v>4075</v>
      </c>
      <c r="F450" s="72" t="s">
        <v>24</v>
      </c>
      <c r="H450" s="114"/>
    </row>
    <row r="451" spans="1:8" s="112" customFormat="1" ht="24" x14ac:dyDescent="0.2">
      <c r="A451" s="73" t="s">
        <v>476</v>
      </c>
      <c r="B451" s="35">
        <v>10800</v>
      </c>
      <c r="C451" s="35">
        <v>0</v>
      </c>
      <c r="D451" s="35">
        <v>297</v>
      </c>
      <c r="E451" s="35">
        <v>10503</v>
      </c>
      <c r="F451" s="72" t="s">
        <v>24</v>
      </c>
      <c r="H451" s="114"/>
    </row>
    <row r="452" spans="1:8" s="112" customFormat="1" ht="12" x14ac:dyDescent="0.2">
      <c r="A452" s="73" t="s">
        <v>477</v>
      </c>
      <c r="B452" s="35">
        <v>700</v>
      </c>
      <c r="C452" s="35">
        <v>0</v>
      </c>
      <c r="D452" s="35">
        <v>30</v>
      </c>
      <c r="E452" s="35">
        <v>670</v>
      </c>
      <c r="F452" s="72" t="s">
        <v>47</v>
      </c>
      <c r="H452" s="114"/>
    </row>
    <row r="453" spans="1:8" s="112" customFormat="1" ht="12" x14ac:dyDescent="0.2">
      <c r="A453" s="73" t="s">
        <v>478</v>
      </c>
      <c r="B453" s="35">
        <v>3500</v>
      </c>
      <c r="C453" s="35">
        <v>0</v>
      </c>
      <c r="D453" s="35">
        <v>102</v>
      </c>
      <c r="E453" s="35">
        <v>3398</v>
      </c>
      <c r="F453" s="72" t="s">
        <v>24</v>
      </c>
      <c r="H453" s="114"/>
    </row>
    <row r="454" spans="1:8" s="112" customFormat="1" ht="12" x14ac:dyDescent="0.2">
      <c r="A454" s="73" t="s">
        <v>479</v>
      </c>
      <c r="B454" s="35">
        <v>300</v>
      </c>
      <c r="C454" s="35">
        <v>0</v>
      </c>
      <c r="D454" s="35">
        <v>19</v>
      </c>
      <c r="E454" s="35">
        <v>281</v>
      </c>
      <c r="F454" s="72" t="s">
        <v>28</v>
      </c>
      <c r="H454" s="114"/>
    </row>
    <row r="455" spans="1:8" s="112" customFormat="1" ht="12" x14ac:dyDescent="0.2">
      <c r="A455" s="73" t="s">
        <v>480</v>
      </c>
      <c r="B455" s="35">
        <v>1300</v>
      </c>
      <c r="C455" s="35">
        <v>0</v>
      </c>
      <c r="D455" s="35">
        <v>45</v>
      </c>
      <c r="E455" s="35">
        <v>1255</v>
      </c>
      <c r="F455" s="72" t="s">
        <v>47</v>
      </c>
      <c r="H455" s="114"/>
    </row>
    <row r="456" spans="1:8" s="112" customFormat="1" ht="12" x14ac:dyDescent="0.2">
      <c r="A456" s="73" t="s">
        <v>481</v>
      </c>
      <c r="B456" s="35">
        <v>150</v>
      </c>
      <c r="C456" s="35">
        <v>0</v>
      </c>
      <c r="D456" s="35">
        <v>24</v>
      </c>
      <c r="E456" s="35">
        <v>126</v>
      </c>
      <c r="F456" s="72" t="s">
        <v>43</v>
      </c>
      <c r="H456" s="114"/>
    </row>
    <row r="457" spans="1:8" s="112" customFormat="1" ht="12" x14ac:dyDescent="0.2">
      <c r="A457" s="73" t="s">
        <v>482</v>
      </c>
      <c r="B457" s="35">
        <v>500</v>
      </c>
      <c r="C457" s="35">
        <v>0</v>
      </c>
      <c r="D457" s="35">
        <v>25</v>
      </c>
      <c r="E457" s="35">
        <v>475</v>
      </c>
      <c r="F457" s="72" t="s">
        <v>47</v>
      </c>
      <c r="H457" s="114"/>
    </row>
    <row r="458" spans="1:8" s="112" customFormat="1" ht="12" x14ac:dyDescent="0.2">
      <c r="A458" s="73" t="s">
        <v>483</v>
      </c>
      <c r="B458" s="35">
        <v>300</v>
      </c>
      <c r="C458" s="35">
        <v>0</v>
      </c>
      <c r="D458" s="35">
        <v>19</v>
      </c>
      <c r="E458" s="35">
        <v>281</v>
      </c>
      <c r="F458" s="72" t="s">
        <v>335</v>
      </c>
      <c r="H458" s="114"/>
    </row>
    <row r="459" spans="1:8" s="112" customFormat="1" ht="24" x14ac:dyDescent="0.2">
      <c r="A459" s="73" t="s">
        <v>484</v>
      </c>
      <c r="B459" s="35">
        <v>6500</v>
      </c>
      <c r="C459" s="35">
        <v>0</v>
      </c>
      <c r="D459" s="35">
        <v>699</v>
      </c>
      <c r="E459" s="35">
        <v>5801</v>
      </c>
      <c r="F459" s="72" t="s">
        <v>335</v>
      </c>
      <c r="H459" s="114"/>
    </row>
    <row r="460" spans="1:8" s="112" customFormat="1" ht="12" x14ac:dyDescent="0.2">
      <c r="A460" s="73" t="s">
        <v>485</v>
      </c>
      <c r="B460" s="35">
        <v>1900</v>
      </c>
      <c r="C460" s="35">
        <v>0</v>
      </c>
      <c r="D460" s="35">
        <v>61</v>
      </c>
      <c r="E460" s="35">
        <v>1839</v>
      </c>
      <c r="F460" s="72" t="s">
        <v>49</v>
      </c>
      <c r="H460" s="114"/>
    </row>
    <row r="461" spans="1:8" s="112" customFormat="1" ht="12" x14ac:dyDescent="0.2">
      <c r="A461" s="73" t="s">
        <v>486</v>
      </c>
      <c r="B461" s="35">
        <v>6000</v>
      </c>
      <c r="C461" s="35">
        <v>0</v>
      </c>
      <c r="D461" s="35">
        <v>172</v>
      </c>
      <c r="E461" s="35">
        <v>5828</v>
      </c>
      <c r="F461" s="72" t="s">
        <v>24</v>
      </c>
      <c r="H461" s="114"/>
    </row>
    <row r="462" spans="1:8" s="112" customFormat="1" ht="12" x14ac:dyDescent="0.2">
      <c r="A462" s="73" t="s">
        <v>487</v>
      </c>
      <c r="B462" s="35">
        <v>4747</v>
      </c>
      <c r="C462" s="35">
        <v>0</v>
      </c>
      <c r="D462" s="35">
        <v>4747</v>
      </c>
      <c r="E462" s="35">
        <v>0</v>
      </c>
      <c r="F462" s="72" t="s">
        <v>26</v>
      </c>
      <c r="H462" s="114"/>
    </row>
    <row r="463" spans="1:8" s="112" customFormat="1" ht="12" x14ac:dyDescent="0.2">
      <c r="A463" s="73" t="s">
        <v>488</v>
      </c>
      <c r="B463" s="35">
        <v>13900</v>
      </c>
      <c r="C463" s="35">
        <v>0</v>
      </c>
      <c r="D463" s="35">
        <v>2600</v>
      </c>
      <c r="E463" s="35">
        <v>11300</v>
      </c>
      <c r="F463" s="72" t="s">
        <v>24</v>
      </c>
      <c r="H463" s="114"/>
    </row>
    <row r="464" spans="1:8" s="118" customFormat="1" ht="24" x14ac:dyDescent="0.2">
      <c r="A464" s="73" t="s">
        <v>489</v>
      </c>
      <c r="B464" s="35">
        <v>45000</v>
      </c>
      <c r="C464" s="35">
        <v>0</v>
      </c>
      <c r="D464" s="35">
        <v>45000</v>
      </c>
      <c r="E464" s="35">
        <v>0</v>
      </c>
      <c r="F464" s="72" t="s">
        <v>26</v>
      </c>
      <c r="H464" s="119"/>
    </row>
    <row r="465" spans="1:8" s="112" customFormat="1" ht="12" x14ac:dyDescent="0.2">
      <c r="A465" s="73" t="s">
        <v>490</v>
      </c>
      <c r="B465" s="35">
        <v>400</v>
      </c>
      <c r="C465" s="35">
        <v>0</v>
      </c>
      <c r="D465" s="35">
        <v>22</v>
      </c>
      <c r="E465" s="35">
        <v>378</v>
      </c>
      <c r="F465" s="72" t="s">
        <v>28</v>
      </c>
      <c r="H465" s="114"/>
    </row>
    <row r="466" spans="1:8" s="112" customFormat="1" ht="24" x14ac:dyDescent="0.2">
      <c r="A466" s="73" t="s">
        <v>491</v>
      </c>
      <c r="B466" s="35">
        <v>2200</v>
      </c>
      <c r="C466" s="35">
        <v>0</v>
      </c>
      <c r="D466" s="35">
        <v>74</v>
      </c>
      <c r="E466" s="35">
        <v>2126</v>
      </c>
      <c r="F466" s="72" t="s">
        <v>49</v>
      </c>
      <c r="H466" s="114"/>
    </row>
    <row r="467" spans="1:8" s="112" customFormat="1" ht="24" x14ac:dyDescent="0.2">
      <c r="A467" s="73" t="s">
        <v>492</v>
      </c>
      <c r="B467" s="35">
        <v>14600</v>
      </c>
      <c r="C467" s="35">
        <v>0</v>
      </c>
      <c r="D467" s="35">
        <v>11576</v>
      </c>
      <c r="E467" s="35">
        <v>3024</v>
      </c>
      <c r="F467" s="72" t="s">
        <v>43</v>
      </c>
      <c r="H467" s="114"/>
    </row>
    <row r="468" spans="1:8" s="112" customFormat="1" ht="12" x14ac:dyDescent="0.2">
      <c r="A468" s="73" t="s">
        <v>493</v>
      </c>
      <c r="B468" s="35">
        <v>250</v>
      </c>
      <c r="C468" s="35">
        <v>0</v>
      </c>
      <c r="D468" s="35">
        <v>18</v>
      </c>
      <c r="E468" s="35">
        <v>232</v>
      </c>
      <c r="F468" s="72" t="s">
        <v>28</v>
      </c>
      <c r="H468" s="114"/>
    </row>
    <row r="469" spans="1:8" s="112" customFormat="1" ht="24" x14ac:dyDescent="0.2">
      <c r="A469" s="73" t="s">
        <v>494</v>
      </c>
      <c r="B469" s="35">
        <v>600</v>
      </c>
      <c r="C469" s="35">
        <v>0</v>
      </c>
      <c r="D469" s="35">
        <v>0</v>
      </c>
      <c r="E469" s="35">
        <v>600</v>
      </c>
      <c r="F469" s="72" t="s">
        <v>28</v>
      </c>
      <c r="H469" s="114"/>
    </row>
    <row r="470" spans="1:8" s="112" customFormat="1" ht="24" x14ac:dyDescent="0.2">
      <c r="A470" s="73" t="s">
        <v>495</v>
      </c>
      <c r="B470" s="35">
        <v>12300</v>
      </c>
      <c r="C470" s="35">
        <v>0</v>
      </c>
      <c r="D470" s="35">
        <v>4809</v>
      </c>
      <c r="E470" s="35">
        <v>7491</v>
      </c>
      <c r="F470" s="72" t="s">
        <v>335</v>
      </c>
      <c r="H470" s="114"/>
    </row>
    <row r="471" spans="1:8" s="112" customFormat="1" ht="24" x14ac:dyDescent="0.2">
      <c r="A471" s="73" t="s">
        <v>496</v>
      </c>
      <c r="B471" s="35">
        <v>7300</v>
      </c>
      <c r="C471" s="35">
        <v>0</v>
      </c>
      <c r="D471" s="35">
        <v>206</v>
      </c>
      <c r="E471" s="35">
        <v>7094</v>
      </c>
      <c r="F471" s="72" t="s">
        <v>24</v>
      </c>
      <c r="H471" s="114"/>
    </row>
    <row r="472" spans="1:8" s="112" customFormat="1" ht="12" x14ac:dyDescent="0.2">
      <c r="A472" s="73" t="s">
        <v>497</v>
      </c>
      <c r="B472" s="35">
        <v>90</v>
      </c>
      <c r="C472" s="35">
        <v>0</v>
      </c>
      <c r="D472" s="35">
        <v>15</v>
      </c>
      <c r="E472" s="35">
        <v>75</v>
      </c>
      <c r="F472" s="72" t="s">
        <v>43</v>
      </c>
      <c r="H472" s="114"/>
    </row>
    <row r="473" spans="1:8" s="112" customFormat="1" ht="24" x14ac:dyDescent="0.2">
      <c r="A473" s="73" t="s">
        <v>498</v>
      </c>
      <c r="B473" s="35">
        <v>3000</v>
      </c>
      <c r="C473" s="35">
        <v>0</v>
      </c>
      <c r="D473" s="35">
        <v>1500</v>
      </c>
      <c r="E473" s="35">
        <v>1500</v>
      </c>
      <c r="F473" s="72" t="s">
        <v>43</v>
      </c>
      <c r="H473" s="114"/>
    </row>
    <row r="474" spans="1:8" s="112" customFormat="1" ht="24" x14ac:dyDescent="0.2">
      <c r="A474" s="73" t="s">
        <v>499</v>
      </c>
      <c r="B474" s="35">
        <v>23700</v>
      </c>
      <c r="C474" s="35">
        <v>0</v>
      </c>
      <c r="D474" s="35">
        <v>11282</v>
      </c>
      <c r="E474" s="35">
        <v>12418</v>
      </c>
      <c r="F474" s="72" t="s">
        <v>43</v>
      </c>
      <c r="H474" s="114"/>
    </row>
    <row r="475" spans="1:8" s="112" customFormat="1" ht="12" x14ac:dyDescent="0.2">
      <c r="A475" s="81" t="s">
        <v>500</v>
      </c>
      <c r="B475" s="35">
        <v>500</v>
      </c>
      <c r="C475" s="35">
        <v>0</v>
      </c>
      <c r="D475" s="35">
        <v>0</v>
      </c>
      <c r="E475" s="35">
        <v>500</v>
      </c>
      <c r="F475" s="72" t="s">
        <v>335</v>
      </c>
      <c r="H475" s="114"/>
    </row>
    <row r="476" spans="1:8" s="112" customFormat="1" ht="24" x14ac:dyDescent="0.2">
      <c r="A476" s="81" t="s">
        <v>501</v>
      </c>
      <c r="B476" s="35">
        <v>5277</v>
      </c>
      <c r="C476" s="35">
        <v>0</v>
      </c>
      <c r="D476" s="35">
        <v>5277</v>
      </c>
      <c r="E476" s="35">
        <v>0</v>
      </c>
      <c r="F476" s="72" t="s">
        <v>26</v>
      </c>
      <c r="H476" s="114"/>
    </row>
    <row r="477" spans="1:8" s="112" customFormat="1" ht="12" x14ac:dyDescent="0.2">
      <c r="A477" s="120" t="s">
        <v>502</v>
      </c>
      <c r="B477" s="35" t="s">
        <v>15</v>
      </c>
      <c r="C477" s="35" t="s">
        <v>15</v>
      </c>
      <c r="D477" s="35" t="s">
        <v>15</v>
      </c>
      <c r="E477" s="35" t="s">
        <v>15</v>
      </c>
      <c r="F477" s="121" t="s">
        <v>15</v>
      </c>
      <c r="G477" s="122"/>
      <c r="H477" s="114"/>
    </row>
    <row r="478" spans="1:8" s="112" customFormat="1" ht="12" x14ac:dyDescent="0.2">
      <c r="A478" s="123" t="s">
        <v>503</v>
      </c>
      <c r="B478" s="116">
        <v>120430</v>
      </c>
      <c r="C478" s="116">
        <v>0</v>
      </c>
      <c r="D478" s="116">
        <v>15000</v>
      </c>
      <c r="E478" s="116">
        <f>B478-C478-D478</f>
        <v>105430</v>
      </c>
      <c r="F478" s="117" t="s">
        <v>309</v>
      </c>
      <c r="H478" s="114"/>
    </row>
    <row r="479" spans="1:8" s="112" customFormat="1" ht="12.75" thickBot="1" x14ac:dyDescent="0.25">
      <c r="A479" s="74" t="s">
        <v>65</v>
      </c>
      <c r="B479" s="75">
        <f>SUM(B312:B478)</f>
        <v>1377933</v>
      </c>
      <c r="C479" s="124">
        <f>SUM(C312:C478)</f>
        <v>20150</v>
      </c>
      <c r="D479" s="124">
        <f>SUM(D312:D478)</f>
        <v>658130</v>
      </c>
      <c r="E479" s="124">
        <f>SUM(E312:E478)</f>
        <v>699653</v>
      </c>
      <c r="F479" s="125" t="s">
        <v>15</v>
      </c>
      <c r="H479" s="114"/>
    </row>
    <row r="480" spans="1:8" s="112" customFormat="1" ht="12" x14ac:dyDescent="0.2">
      <c r="A480" s="77" t="s">
        <v>504</v>
      </c>
      <c r="B480" s="126" t="s">
        <v>15</v>
      </c>
      <c r="C480" s="126" t="s">
        <v>15</v>
      </c>
      <c r="D480" s="126" t="s">
        <v>15</v>
      </c>
      <c r="E480" s="126" t="s">
        <v>15</v>
      </c>
      <c r="F480" s="127" t="s">
        <v>15</v>
      </c>
    </row>
    <row r="481" spans="1:7" s="112" customFormat="1" ht="12" x14ac:dyDescent="0.2">
      <c r="A481" s="128" t="s">
        <v>15</v>
      </c>
      <c r="B481" s="128"/>
      <c r="C481" s="128"/>
      <c r="D481" s="128"/>
      <c r="E481" s="128"/>
      <c r="F481" s="129" t="s">
        <v>15</v>
      </c>
    </row>
    <row r="482" spans="1:7" s="112" customFormat="1" ht="12" x14ac:dyDescent="0.2">
      <c r="A482" s="360" t="s">
        <v>505</v>
      </c>
      <c r="B482" s="360"/>
      <c r="C482" s="360"/>
      <c r="D482" s="360"/>
      <c r="E482" s="360"/>
      <c r="F482" s="360"/>
      <c r="G482" s="360"/>
    </row>
    <row r="483" spans="1:7" s="112" customFormat="1" ht="12" x14ac:dyDescent="0.2">
      <c r="A483" s="361" t="s">
        <v>17</v>
      </c>
      <c r="B483" s="361"/>
      <c r="C483" s="361"/>
      <c r="D483" s="361"/>
      <c r="E483" s="361"/>
      <c r="F483" s="361"/>
    </row>
    <row r="484" spans="1:7" s="112" customFormat="1" ht="48" x14ac:dyDescent="0.2">
      <c r="A484" s="113" t="s">
        <v>15</v>
      </c>
      <c r="B484" s="28" t="s">
        <v>18</v>
      </c>
      <c r="C484" s="28" t="s">
        <v>19</v>
      </c>
      <c r="D484" s="28" t="s">
        <v>20</v>
      </c>
      <c r="E484" s="28" t="s">
        <v>21</v>
      </c>
      <c r="F484" s="28" t="s">
        <v>22</v>
      </c>
    </row>
    <row r="485" spans="1:7" s="112" customFormat="1" ht="12" x14ac:dyDescent="0.2">
      <c r="A485" s="81" t="s">
        <v>506</v>
      </c>
      <c r="B485" s="35">
        <v>1000</v>
      </c>
      <c r="C485" s="35">
        <v>675</v>
      </c>
      <c r="D485" s="35">
        <v>325</v>
      </c>
      <c r="E485" s="35">
        <v>0</v>
      </c>
      <c r="F485" s="31" t="s">
        <v>112</v>
      </c>
    </row>
    <row r="486" spans="1:7" s="112" customFormat="1" ht="12" x14ac:dyDescent="0.2">
      <c r="A486" s="81" t="s">
        <v>507</v>
      </c>
      <c r="B486" s="35">
        <v>13806</v>
      </c>
      <c r="C486" s="35">
        <v>6176</v>
      </c>
      <c r="D486" s="35">
        <v>7589</v>
      </c>
      <c r="E486" s="35">
        <v>41</v>
      </c>
      <c r="F486" s="31" t="s">
        <v>60</v>
      </c>
    </row>
    <row r="487" spans="1:7" s="112" customFormat="1" ht="12" x14ac:dyDescent="0.2">
      <c r="A487" s="81" t="s">
        <v>508</v>
      </c>
      <c r="B487" s="35">
        <v>352</v>
      </c>
      <c r="C487" s="35">
        <v>43</v>
      </c>
      <c r="D487" s="35">
        <v>306</v>
      </c>
      <c r="E487" s="35">
        <v>3</v>
      </c>
      <c r="F487" s="31" t="s">
        <v>26</v>
      </c>
    </row>
    <row r="488" spans="1:7" s="112" customFormat="1" ht="12" x14ac:dyDescent="0.2">
      <c r="A488" s="81" t="s">
        <v>509</v>
      </c>
      <c r="B488" s="35">
        <v>4520</v>
      </c>
      <c r="C488" s="35">
        <v>34</v>
      </c>
      <c r="D488" s="35">
        <v>1925</v>
      </c>
      <c r="E488" s="35">
        <v>2561</v>
      </c>
      <c r="F488" s="31" t="s">
        <v>43</v>
      </c>
    </row>
    <row r="489" spans="1:7" s="112" customFormat="1" ht="12" x14ac:dyDescent="0.2">
      <c r="A489" s="81" t="s">
        <v>510</v>
      </c>
      <c r="B489" s="35">
        <v>85000</v>
      </c>
      <c r="C489" s="35">
        <v>57730</v>
      </c>
      <c r="D489" s="35">
        <v>27270</v>
      </c>
      <c r="E489" s="35">
        <v>0</v>
      </c>
      <c r="F489" s="31" t="s">
        <v>26</v>
      </c>
    </row>
    <row r="490" spans="1:7" s="112" customFormat="1" ht="12" x14ac:dyDescent="0.2">
      <c r="A490" s="81" t="s">
        <v>511</v>
      </c>
      <c r="B490" s="35">
        <v>1759</v>
      </c>
      <c r="C490" s="35">
        <v>68</v>
      </c>
      <c r="D490" s="35">
        <v>952</v>
      </c>
      <c r="E490" s="35">
        <v>739</v>
      </c>
      <c r="F490" s="31" t="s">
        <v>64</v>
      </c>
    </row>
    <row r="491" spans="1:7" s="112" customFormat="1" ht="12" x14ac:dyDescent="0.2">
      <c r="A491" s="81" t="s">
        <v>512</v>
      </c>
      <c r="B491" s="35">
        <v>2840</v>
      </c>
      <c r="C491" s="35">
        <v>125</v>
      </c>
      <c r="D491" s="35">
        <v>1916</v>
      </c>
      <c r="E491" s="35">
        <v>799</v>
      </c>
      <c r="F491" s="31" t="s">
        <v>64</v>
      </c>
    </row>
    <row r="492" spans="1:7" s="112" customFormat="1" ht="12" x14ac:dyDescent="0.2">
      <c r="A492" s="81" t="s">
        <v>513</v>
      </c>
      <c r="B492" s="35">
        <v>3000</v>
      </c>
      <c r="C492" s="35">
        <v>219</v>
      </c>
      <c r="D492" s="35">
        <v>2660</v>
      </c>
      <c r="E492" s="35">
        <v>121</v>
      </c>
      <c r="F492" s="31" t="s">
        <v>99</v>
      </c>
    </row>
    <row r="493" spans="1:7" s="112" customFormat="1" ht="12" x14ac:dyDescent="0.2">
      <c r="A493" s="81" t="s">
        <v>514</v>
      </c>
      <c r="B493" s="35">
        <v>7813</v>
      </c>
      <c r="C493" s="35">
        <v>4759</v>
      </c>
      <c r="D493" s="35">
        <v>2403</v>
      </c>
      <c r="E493" s="35">
        <v>651</v>
      </c>
      <c r="F493" s="31" t="s">
        <v>60</v>
      </c>
    </row>
    <row r="494" spans="1:7" s="112" customFormat="1" ht="12" x14ac:dyDescent="0.2">
      <c r="A494" s="73" t="s">
        <v>515</v>
      </c>
      <c r="B494" s="35">
        <v>6030</v>
      </c>
      <c r="C494" s="35">
        <v>6</v>
      </c>
      <c r="D494" s="35">
        <v>4188</v>
      </c>
      <c r="E494" s="35">
        <v>1836</v>
      </c>
      <c r="F494" s="31" t="s">
        <v>28</v>
      </c>
    </row>
    <row r="495" spans="1:7" s="112" customFormat="1" ht="12" x14ac:dyDescent="0.2">
      <c r="A495" s="73" t="s">
        <v>516</v>
      </c>
      <c r="B495" s="35">
        <v>3010</v>
      </c>
      <c r="C495" s="35">
        <v>0</v>
      </c>
      <c r="D495" s="35">
        <v>2653</v>
      </c>
      <c r="E495" s="35">
        <v>357</v>
      </c>
      <c r="F495" s="31" t="s">
        <v>43</v>
      </c>
    </row>
    <row r="496" spans="1:7" s="112" customFormat="1" ht="12" x14ac:dyDescent="0.2">
      <c r="A496" s="81" t="s">
        <v>517</v>
      </c>
      <c r="B496" s="35">
        <v>3000</v>
      </c>
      <c r="C496" s="35">
        <v>1353</v>
      </c>
      <c r="D496" s="35">
        <v>1647</v>
      </c>
      <c r="E496" s="35">
        <v>0</v>
      </c>
      <c r="F496" s="31" t="s">
        <v>99</v>
      </c>
    </row>
    <row r="497" spans="1:6" s="112" customFormat="1" ht="12" x14ac:dyDescent="0.2">
      <c r="A497" s="81" t="s">
        <v>518</v>
      </c>
      <c r="B497" s="35">
        <v>75</v>
      </c>
      <c r="C497" s="35">
        <v>60</v>
      </c>
      <c r="D497" s="35">
        <v>15</v>
      </c>
      <c r="E497" s="35">
        <v>0</v>
      </c>
      <c r="F497" s="31" t="s">
        <v>112</v>
      </c>
    </row>
    <row r="498" spans="1:6" s="112" customFormat="1" ht="12" x14ac:dyDescent="0.2">
      <c r="A498" s="81" t="s">
        <v>519</v>
      </c>
      <c r="B498" s="35">
        <v>1000</v>
      </c>
      <c r="C498" s="35">
        <v>54</v>
      </c>
      <c r="D498" s="35">
        <v>758</v>
      </c>
      <c r="E498" s="35">
        <v>188</v>
      </c>
      <c r="F498" s="31" t="s">
        <v>64</v>
      </c>
    </row>
    <row r="499" spans="1:6" s="112" customFormat="1" ht="12" x14ac:dyDescent="0.2">
      <c r="A499" s="81" t="s">
        <v>520</v>
      </c>
      <c r="B499" s="35">
        <v>3000</v>
      </c>
      <c r="C499" s="35">
        <v>1093</v>
      </c>
      <c r="D499" s="35">
        <v>1893</v>
      </c>
      <c r="E499" s="35">
        <v>14</v>
      </c>
      <c r="F499" s="31" t="s">
        <v>99</v>
      </c>
    </row>
    <row r="500" spans="1:6" s="112" customFormat="1" ht="12" x14ac:dyDescent="0.2">
      <c r="A500" s="81" t="s">
        <v>521</v>
      </c>
      <c r="B500" s="35">
        <v>11400</v>
      </c>
      <c r="C500" s="35">
        <v>1196</v>
      </c>
      <c r="D500" s="35">
        <v>7644</v>
      </c>
      <c r="E500" s="35">
        <v>2560</v>
      </c>
      <c r="F500" s="31" t="s">
        <v>43</v>
      </c>
    </row>
    <row r="501" spans="1:6" s="112" customFormat="1" ht="12" x14ac:dyDescent="0.2">
      <c r="A501" s="81" t="s">
        <v>522</v>
      </c>
      <c r="B501" s="35">
        <v>5000</v>
      </c>
      <c r="C501" s="35">
        <v>2290</v>
      </c>
      <c r="D501" s="35">
        <v>2465</v>
      </c>
      <c r="E501" s="35">
        <v>245</v>
      </c>
      <c r="F501" s="31" t="s">
        <v>62</v>
      </c>
    </row>
    <row r="502" spans="1:6" s="112" customFormat="1" ht="12" x14ac:dyDescent="0.2">
      <c r="A502" s="81" t="s">
        <v>523</v>
      </c>
      <c r="B502" s="35">
        <v>2000</v>
      </c>
      <c r="C502" s="35">
        <v>43</v>
      </c>
      <c r="D502" s="35">
        <v>205</v>
      </c>
      <c r="E502" s="35">
        <v>1752</v>
      </c>
      <c r="F502" s="31" t="s">
        <v>335</v>
      </c>
    </row>
    <row r="503" spans="1:6" s="112" customFormat="1" ht="12" x14ac:dyDescent="0.2">
      <c r="A503" s="81" t="s">
        <v>524</v>
      </c>
      <c r="B503" s="35">
        <v>754</v>
      </c>
      <c r="C503" s="35">
        <v>57</v>
      </c>
      <c r="D503" s="35">
        <v>657</v>
      </c>
      <c r="E503" s="35">
        <v>40</v>
      </c>
      <c r="F503" s="31" t="s">
        <v>60</v>
      </c>
    </row>
    <row r="504" spans="1:6" s="112" customFormat="1" ht="12" x14ac:dyDescent="0.2">
      <c r="A504" s="81" t="s">
        <v>525</v>
      </c>
      <c r="B504" s="35">
        <v>5000</v>
      </c>
      <c r="C504" s="35">
        <v>2100</v>
      </c>
      <c r="D504" s="35">
        <v>2878</v>
      </c>
      <c r="E504" s="35">
        <v>22</v>
      </c>
      <c r="F504" s="31" t="s">
        <v>62</v>
      </c>
    </row>
    <row r="505" spans="1:6" s="112" customFormat="1" ht="12" x14ac:dyDescent="0.2">
      <c r="A505" s="81" t="s">
        <v>526</v>
      </c>
      <c r="B505" s="35">
        <v>3500</v>
      </c>
      <c r="C505" s="35">
        <v>673</v>
      </c>
      <c r="D505" s="35">
        <v>2779</v>
      </c>
      <c r="E505" s="35">
        <v>48</v>
      </c>
      <c r="F505" s="31" t="s">
        <v>99</v>
      </c>
    </row>
    <row r="506" spans="1:6" s="112" customFormat="1" ht="12" x14ac:dyDescent="0.2">
      <c r="A506" s="81" t="s">
        <v>527</v>
      </c>
      <c r="B506" s="35">
        <v>9600</v>
      </c>
      <c r="C506" s="35">
        <v>5114</v>
      </c>
      <c r="D506" s="35">
        <v>4486</v>
      </c>
      <c r="E506" s="35">
        <v>0</v>
      </c>
      <c r="F506" s="31" t="s">
        <v>99</v>
      </c>
    </row>
    <row r="507" spans="1:6" s="112" customFormat="1" ht="12" x14ac:dyDescent="0.2">
      <c r="A507" s="81" t="s">
        <v>528</v>
      </c>
      <c r="B507" s="35">
        <v>2200</v>
      </c>
      <c r="C507" s="35">
        <v>948</v>
      </c>
      <c r="D507" s="35">
        <v>1252</v>
      </c>
      <c r="E507" s="35">
        <v>0</v>
      </c>
      <c r="F507" s="31" t="s">
        <v>99</v>
      </c>
    </row>
    <row r="508" spans="1:6" s="112" customFormat="1" ht="12" x14ac:dyDescent="0.2">
      <c r="A508" s="81" t="s">
        <v>529</v>
      </c>
      <c r="B508" s="35">
        <v>251</v>
      </c>
      <c r="C508" s="35">
        <v>18</v>
      </c>
      <c r="D508" s="35">
        <v>231</v>
      </c>
      <c r="E508" s="35">
        <v>2</v>
      </c>
      <c r="F508" s="31" t="s">
        <v>112</v>
      </c>
    </row>
    <row r="509" spans="1:6" s="112" customFormat="1" ht="12" x14ac:dyDescent="0.2">
      <c r="A509" s="81" t="s">
        <v>530</v>
      </c>
      <c r="B509" s="35">
        <v>2010</v>
      </c>
      <c r="C509" s="35">
        <v>128</v>
      </c>
      <c r="D509" s="35">
        <v>1658</v>
      </c>
      <c r="E509" s="35">
        <v>224</v>
      </c>
      <c r="F509" s="31" t="s">
        <v>64</v>
      </c>
    </row>
    <row r="510" spans="1:6" s="112" customFormat="1" ht="12" x14ac:dyDescent="0.2">
      <c r="A510" s="81" t="s">
        <v>531</v>
      </c>
      <c r="B510" s="35">
        <v>5300</v>
      </c>
      <c r="C510" s="35">
        <v>2298</v>
      </c>
      <c r="D510" s="35">
        <v>2472</v>
      </c>
      <c r="E510" s="35">
        <v>530</v>
      </c>
      <c r="F510" s="31" t="s">
        <v>62</v>
      </c>
    </row>
    <row r="511" spans="1:6" s="112" customFormat="1" ht="12" x14ac:dyDescent="0.2">
      <c r="A511" s="81" t="s">
        <v>532</v>
      </c>
      <c r="B511" s="35">
        <v>1507</v>
      </c>
      <c r="C511" s="35">
        <v>1</v>
      </c>
      <c r="D511" s="35">
        <v>941</v>
      </c>
      <c r="E511" s="35">
        <v>565</v>
      </c>
      <c r="F511" s="31" t="s">
        <v>62</v>
      </c>
    </row>
    <row r="512" spans="1:6" s="112" customFormat="1" ht="12" x14ac:dyDescent="0.2">
      <c r="A512" s="81" t="s">
        <v>533</v>
      </c>
      <c r="B512" s="35">
        <v>1407</v>
      </c>
      <c r="C512" s="35">
        <v>36</v>
      </c>
      <c r="D512" s="35">
        <v>505</v>
      </c>
      <c r="E512" s="35">
        <v>866</v>
      </c>
      <c r="F512" s="31" t="s">
        <v>64</v>
      </c>
    </row>
    <row r="513" spans="1:6" s="112" customFormat="1" ht="12" x14ac:dyDescent="0.2">
      <c r="A513" s="81" t="s">
        <v>534</v>
      </c>
      <c r="B513" s="35">
        <v>352</v>
      </c>
      <c r="C513" s="35">
        <v>66</v>
      </c>
      <c r="D513" s="35">
        <v>284</v>
      </c>
      <c r="E513" s="35">
        <v>2</v>
      </c>
      <c r="F513" s="31" t="s">
        <v>26</v>
      </c>
    </row>
    <row r="514" spans="1:6" s="112" customFormat="1" ht="12" x14ac:dyDescent="0.2">
      <c r="A514" s="81" t="s">
        <v>535</v>
      </c>
      <c r="B514" s="35">
        <v>4000</v>
      </c>
      <c r="C514" s="35">
        <v>433</v>
      </c>
      <c r="D514" s="35">
        <v>3567</v>
      </c>
      <c r="E514" s="35">
        <v>0</v>
      </c>
      <c r="F514" s="31" t="s">
        <v>62</v>
      </c>
    </row>
    <row r="515" spans="1:6" s="112" customFormat="1" ht="12" x14ac:dyDescent="0.2">
      <c r="A515" s="81" t="s">
        <v>536</v>
      </c>
      <c r="B515" s="35">
        <v>8000</v>
      </c>
      <c r="C515" s="35">
        <v>7363</v>
      </c>
      <c r="D515" s="35">
        <v>637</v>
      </c>
      <c r="E515" s="35">
        <v>0</v>
      </c>
      <c r="F515" s="31" t="s">
        <v>112</v>
      </c>
    </row>
    <row r="516" spans="1:6" s="112" customFormat="1" ht="12" x14ac:dyDescent="0.2">
      <c r="A516" s="81" t="s">
        <v>537</v>
      </c>
      <c r="B516" s="35">
        <v>4000</v>
      </c>
      <c r="C516" s="35">
        <v>1939</v>
      </c>
      <c r="D516" s="35">
        <v>1965</v>
      </c>
      <c r="E516" s="35">
        <v>96</v>
      </c>
      <c r="F516" s="31" t="s">
        <v>62</v>
      </c>
    </row>
    <row r="517" spans="1:6" s="112" customFormat="1" ht="12" x14ac:dyDescent="0.2">
      <c r="A517" s="81" t="s">
        <v>538</v>
      </c>
      <c r="B517" s="35">
        <v>3320</v>
      </c>
      <c r="C517" s="35">
        <v>111</v>
      </c>
      <c r="D517" s="35">
        <v>2580</v>
      </c>
      <c r="E517" s="35">
        <v>629</v>
      </c>
      <c r="F517" s="31" t="s">
        <v>43</v>
      </c>
    </row>
    <row r="518" spans="1:6" s="112" customFormat="1" ht="12" x14ac:dyDescent="0.2">
      <c r="A518" s="81" t="s">
        <v>539</v>
      </c>
      <c r="B518" s="35">
        <v>10014</v>
      </c>
      <c r="C518" s="35">
        <v>7008</v>
      </c>
      <c r="D518" s="35">
        <v>2951</v>
      </c>
      <c r="E518" s="35">
        <v>55</v>
      </c>
      <c r="F518" s="31" t="s">
        <v>99</v>
      </c>
    </row>
    <row r="519" spans="1:6" s="112" customFormat="1" ht="12" x14ac:dyDescent="0.2">
      <c r="A519" s="81" t="s">
        <v>540</v>
      </c>
      <c r="B519" s="35">
        <v>3500</v>
      </c>
      <c r="C519" s="35">
        <v>484</v>
      </c>
      <c r="D519" s="35">
        <v>2666</v>
      </c>
      <c r="E519" s="35">
        <v>350</v>
      </c>
      <c r="F519" s="31" t="s">
        <v>26</v>
      </c>
    </row>
    <row r="520" spans="1:6" s="112" customFormat="1" ht="12" x14ac:dyDescent="0.2">
      <c r="A520" s="81" t="s">
        <v>541</v>
      </c>
      <c r="B520" s="35">
        <v>13806</v>
      </c>
      <c r="C520" s="35">
        <v>9575</v>
      </c>
      <c r="D520" s="35">
        <v>4200</v>
      </c>
      <c r="E520" s="35">
        <v>31</v>
      </c>
      <c r="F520" s="31" t="s">
        <v>26</v>
      </c>
    </row>
    <row r="521" spans="1:6" s="112" customFormat="1" ht="12" x14ac:dyDescent="0.2">
      <c r="A521" s="81" t="s">
        <v>542</v>
      </c>
      <c r="B521" s="35">
        <v>3500</v>
      </c>
      <c r="C521" s="35">
        <v>1321</v>
      </c>
      <c r="D521" s="35">
        <v>2138</v>
      </c>
      <c r="E521" s="35">
        <v>41</v>
      </c>
      <c r="F521" s="31" t="s">
        <v>99</v>
      </c>
    </row>
    <row r="522" spans="1:6" s="112" customFormat="1" ht="12" x14ac:dyDescent="0.2">
      <c r="A522" s="81" t="s">
        <v>543</v>
      </c>
      <c r="B522" s="35">
        <v>923</v>
      </c>
      <c r="C522" s="35">
        <v>883</v>
      </c>
      <c r="D522" s="35">
        <v>40</v>
      </c>
      <c r="E522" s="35">
        <v>0</v>
      </c>
      <c r="F522" s="31" t="s">
        <v>99</v>
      </c>
    </row>
    <row r="523" spans="1:6" s="112" customFormat="1" ht="12" x14ac:dyDescent="0.2">
      <c r="A523" s="81" t="s">
        <v>544</v>
      </c>
      <c r="B523" s="35">
        <v>402</v>
      </c>
      <c r="C523" s="35">
        <v>31</v>
      </c>
      <c r="D523" s="35">
        <v>368</v>
      </c>
      <c r="E523" s="35">
        <v>3</v>
      </c>
      <c r="F523" s="31" t="s">
        <v>26</v>
      </c>
    </row>
    <row r="524" spans="1:6" s="112" customFormat="1" ht="12" x14ac:dyDescent="0.2">
      <c r="A524" s="81" t="s">
        <v>545</v>
      </c>
      <c r="B524" s="35">
        <v>2410</v>
      </c>
      <c r="C524" s="35">
        <v>57</v>
      </c>
      <c r="D524" s="35">
        <v>1281</v>
      </c>
      <c r="E524" s="35">
        <v>1072</v>
      </c>
      <c r="F524" s="31" t="s">
        <v>64</v>
      </c>
    </row>
    <row r="525" spans="1:6" s="112" customFormat="1" ht="12" x14ac:dyDescent="0.2">
      <c r="A525" s="81" t="s">
        <v>546</v>
      </c>
      <c r="B525" s="35">
        <v>13900</v>
      </c>
      <c r="C525" s="35">
        <v>5025</v>
      </c>
      <c r="D525" s="35">
        <v>8839</v>
      </c>
      <c r="E525" s="35">
        <v>36</v>
      </c>
      <c r="F525" s="31" t="s">
        <v>26</v>
      </c>
    </row>
    <row r="526" spans="1:6" s="112" customFormat="1" ht="12" x14ac:dyDescent="0.2">
      <c r="A526" s="81" t="s">
        <v>547</v>
      </c>
      <c r="B526" s="35">
        <v>4000</v>
      </c>
      <c r="C526" s="35">
        <v>2562</v>
      </c>
      <c r="D526" s="35">
        <v>1194</v>
      </c>
      <c r="E526" s="35">
        <v>244</v>
      </c>
      <c r="F526" s="31" t="s">
        <v>62</v>
      </c>
    </row>
    <row r="527" spans="1:6" s="112" customFormat="1" ht="12" x14ac:dyDescent="0.2">
      <c r="A527" s="81" t="s">
        <v>548</v>
      </c>
      <c r="B527" s="35">
        <v>1500</v>
      </c>
      <c r="C527" s="35">
        <v>4</v>
      </c>
      <c r="D527" s="35">
        <v>1363</v>
      </c>
      <c r="E527" s="35">
        <v>133</v>
      </c>
      <c r="F527" s="31" t="s">
        <v>60</v>
      </c>
    </row>
    <row r="528" spans="1:6" s="112" customFormat="1" ht="12" x14ac:dyDescent="0.2">
      <c r="A528" s="81" t="s">
        <v>549</v>
      </c>
      <c r="B528" s="35">
        <v>3010</v>
      </c>
      <c r="C528" s="35">
        <v>43</v>
      </c>
      <c r="D528" s="35">
        <v>602</v>
      </c>
      <c r="E528" s="35">
        <v>2365</v>
      </c>
      <c r="F528" s="31" t="s">
        <v>64</v>
      </c>
    </row>
    <row r="529" spans="1:6" x14ac:dyDescent="0.25">
      <c r="A529" s="123" t="s">
        <v>550</v>
      </c>
      <c r="B529" s="35">
        <v>1206</v>
      </c>
      <c r="C529" s="35">
        <v>56</v>
      </c>
      <c r="D529" s="35">
        <v>790</v>
      </c>
      <c r="E529" s="35">
        <v>360</v>
      </c>
      <c r="F529" s="31" t="s">
        <v>64</v>
      </c>
    </row>
    <row r="530" spans="1:6" s="112" customFormat="1" ht="12" x14ac:dyDescent="0.2">
      <c r="A530" s="81" t="s">
        <v>551</v>
      </c>
      <c r="B530" s="35">
        <v>502</v>
      </c>
      <c r="C530" s="35">
        <v>28</v>
      </c>
      <c r="D530" s="35">
        <v>433</v>
      </c>
      <c r="E530" s="35">
        <v>41</v>
      </c>
      <c r="F530" s="31" t="s">
        <v>60</v>
      </c>
    </row>
    <row r="531" spans="1:6" s="112" customFormat="1" ht="12" x14ac:dyDescent="0.2">
      <c r="A531" s="81" t="s">
        <v>552</v>
      </c>
      <c r="B531" s="35">
        <v>653</v>
      </c>
      <c r="C531" s="35">
        <v>100</v>
      </c>
      <c r="D531" s="35">
        <v>493</v>
      </c>
      <c r="E531" s="35">
        <v>60</v>
      </c>
      <c r="F531" s="31" t="s">
        <v>60</v>
      </c>
    </row>
    <row r="532" spans="1:6" s="112" customFormat="1" ht="12" x14ac:dyDescent="0.2">
      <c r="A532" s="81" t="s">
        <v>553</v>
      </c>
      <c r="B532" s="35">
        <v>6300</v>
      </c>
      <c r="C532" s="35">
        <v>4736</v>
      </c>
      <c r="D532" s="35">
        <v>1491</v>
      </c>
      <c r="E532" s="35">
        <v>73</v>
      </c>
      <c r="F532" s="31" t="s">
        <v>62</v>
      </c>
    </row>
    <row r="533" spans="1:6" s="112" customFormat="1" ht="12" x14ac:dyDescent="0.2">
      <c r="A533" s="81" t="s">
        <v>554</v>
      </c>
      <c r="B533" s="35">
        <v>2410</v>
      </c>
      <c r="C533" s="35">
        <v>82</v>
      </c>
      <c r="D533" s="35">
        <v>1500</v>
      </c>
      <c r="E533" s="35">
        <v>828</v>
      </c>
      <c r="F533" s="31" t="s">
        <v>64</v>
      </c>
    </row>
    <row r="534" spans="1:6" s="112" customFormat="1" ht="12" x14ac:dyDescent="0.2">
      <c r="A534" s="81" t="s">
        <v>555</v>
      </c>
      <c r="B534" s="35">
        <v>800</v>
      </c>
      <c r="C534" s="35">
        <v>108</v>
      </c>
      <c r="D534" s="35">
        <v>669</v>
      </c>
      <c r="E534" s="35">
        <v>23</v>
      </c>
      <c r="F534" s="31" t="s">
        <v>60</v>
      </c>
    </row>
    <row r="535" spans="1:6" s="112" customFormat="1" ht="12" x14ac:dyDescent="0.2">
      <c r="A535" s="81" t="s">
        <v>556</v>
      </c>
      <c r="B535" s="35">
        <v>1900</v>
      </c>
      <c r="C535" s="35">
        <v>132</v>
      </c>
      <c r="D535" s="35">
        <v>1192</v>
      </c>
      <c r="E535" s="35">
        <v>576</v>
      </c>
      <c r="F535" s="31" t="s">
        <v>64</v>
      </c>
    </row>
    <row r="536" spans="1:6" s="112" customFormat="1" ht="12" x14ac:dyDescent="0.2">
      <c r="A536" s="81" t="s">
        <v>557</v>
      </c>
      <c r="B536" s="35">
        <v>6711</v>
      </c>
      <c r="C536" s="35">
        <v>1043</v>
      </c>
      <c r="D536" s="35">
        <v>4945</v>
      </c>
      <c r="E536" s="35">
        <v>723</v>
      </c>
      <c r="F536" s="31" t="s">
        <v>43</v>
      </c>
    </row>
    <row r="537" spans="1:6" s="112" customFormat="1" ht="12" x14ac:dyDescent="0.2">
      <c r="A537" s="81" t="s">
        <v>558</v>
      </c>
      <c r="B537" s="35">
        <v>7160</v>
      </c>
      <c r="C537" s="35">
        <v>566</v>
      </c>
      <c r="D537" s="35">
        <v>6562</v>
      </c>
      <c r="E537" s="35">
        <v>32</v>
      </c>
      <c r="F537" s="31" t="s">
        <v>43</v>
      </c>
    </row>
    <row r="538" spans="1:6" s="112" customFormat="1" ht="12" x14ac:dyDescent="0.2">
      <c r="A538" s="81" t="s">
        <v>559</v>
      </c>
      <c r="B538" s="35">
        <v>2210</v>
      </c>
      <c r="C538" s="35">
        <v>89</v>
      </c>
      <c r="D538" s="35">
        <v>1327</v>
      </c>
      <c r="E538" s="35">
        <v>794</v>
      </c>
      <c r="F538" s="31" t="s">
        <v>64</v>
      </c>
    </row>
    <row r="539" spans="1:6" s="112" customFormat="1" ht="12" x14ac:dyDescent="0.2">
      <c r="A539" s="81" t="s">
        <v>560</v>
      </c>
      <c r="B539" s="35">
        <v>9000</v>
      </c>
      <c r="C539" s="35">
        <v>3100</v>
      </c>
      <c r="D539" s="35">
        <v>5598</v>
      </c>
      <c r="E539" s="35">
        <v>302</v>
      </c>
      <c r="F539" s="31" t="s">
        <v>99</v>
      </c>
    </row>
    <row r="540" spans="1:6" s="112" customFormat="1" ht="12" x14ac:dyDescent="0.2">
      <c r="A540" s="81" t="s">
        <v>561</v>
      </c>
      <c r="B540" s="35">
        <v>5000</v>
      </c>
      <c r="C540" s="35">
        <v>1246</v>
      </c>
      <c r="D540" s="35">
        <v>3754</v>
      </c>
      <c r="E540" s="35">
        <v>0</v>
      </c>
      <c r="F540" s="31" t="s">
        <v>62</v>
      </c>
    </row>
    <row r="541" spans="1:6" x14ac:dyDescent="0.25">
      <c r="A541" s="130" t="s">
        <v>562</v>
      </c>
      <c r="B541" s="116">
        <v>10000</v>
      </c>
      <c r="C541" s="116">
        <v>7576</v>
      </c>
      <c r="D541" s="116">
        <v>2424</v>
      </c>
      <c r="E541" s="116">
        <v>0</v>
      </c>
      <c r="F541" s="131" t="s">
        <v>99</v>
      </c>
    </row>
    <row r="542" spans="1:6" s="112" customFormat="1" ht="12" x14ac:dyDescent="0.2">
      <c r="A542" s="81" t="s">
        <v>563</v>
      </c>
      <c r="B542" s="35">
        <v>492</v>
      </c>
      <c r="C542" s="35">
        <v>38</v>
      </c>
      <c r="D542" s="35">
        <v>452</v>
      </c>
      <c r="E542" s="35">
        <v>2</v>
      </c>
      <c r="F542" s="31" t="s">
        <v>26</v>
      </c>
    </row>
    <row r="543" spans="1:6" s="112" customFormat="1" ht="12" x14ac:dyDescent="0.2">
      <c r="A543" s="81" t="s">
        <v>564</v>
      </c>
      <c r="B543" s="35">
        <v>2000</v>
      </c>
      <c r="C543" s="35">
        <v>1761</v>
      </c>
      <c r="D543" s="35">
        <v>239</v>
      </c>
      <c r="E543" s="35">
        <v>0</v>
      </c>
      <c r="F543" s="31" t="s">
        <v>99</v>
      </c>
    </row>
    <row r="544" spans="1:6" s="112" customFormat="1" ht="12" x14ac:dyDescent="0.2">
      <c r="A544" s="81" t="s">
        <v>565</v>
      </c>
      <c r="B544" s="35">
        <v>2000</v>
      </c>
      <c r="C544" s="35">
        <v>1825</v>
      </c>
      <c r="D544" s="35">
        <v>175</v>
      </c>
      <c r="E544" s="35">
        <v>0</v>
      </c>
      <c r="F544" s="31" t="s">
        <v>99</v>
      </c>
    </row>
    <row r="545" spans="1:6" s="112" customFormat="1" ht="12" x14ac:dyDescent="0.2">
      <c r="A545" s="81" t="s">
        <v>566</v>
      </c>
      <c r="B545" s="35">
        <v>75</v>
      </c>
      <c r="C545" s="35">
        <v>60</v>
      </c>
      <c r="D545" s="35">
        <v>15</v>
      </c>
      <c r="E545" s="35">
        <v>0</v>
      </c>
      <c r="F545" s="31" t="s">
        <v>112</v>
      </c>
    </row>
    <row r="546" spans="1:6" s="112" customFormat="1" ht="12" x14ac:dyDescent="0.2">
      <c r="A546" s="81" t="s">
        <v>567</v>
      </c>
      <c r="B546" s="35">
        <v>472</v>
      </c>
      <c r="C546" s="35">
        <v>82</v>
      </c>
      <c r="D546" s="35">
        <v>383</v>
      </c>
      <c r="E546" s="35">
        <v>7</v>
      </c>
      <c r="F546" s="31" t="s">
        <v>26</v>
      </c>
    </row>
    <row r="547" spans="1:6" s="112" customFormat="1" ht="12" x14ac:dyDescent="0.2">
      <c r="A547" s="81" t="s">
        <v>568</v>
      </c>
      <c r="B547" s="35">
        <v>3500</v>
      </c>
      <c r="C547" s="35">
        <v>1290</v>
      </c>
      <c r="D547" s="35">
        <v>2210</v>
      </c>
      <c r="E547" s="35">
        <v>0</v>
      </c>
      <c r="F547" s="31" t="s">
        <v>99</v>
      </c>
    </row>
    <row r="548" spans="1:6" s="112" customFormat="1" ht="12" x14ac:dyDescent="0.2">
      <c r="A548" s="81" t="s">
        <v>569</v>
      </c>
      <c r="B548" s="35">
        <v>1306</v>
      </c>
      <c r="C548" s="35">
        <v>96</v>
      </c>
      <c r="D548" s="35">
        <v>1203</v>
      </c>
      <c r="E548" s="35">
        <v>7</v>
      </c>
      <c r="F548" s="31" t="s">
        <v>60</v>
      </c>
    </row>
    <row r="549" spans="1:6" s="112" customFormat="1" ht="12" x14ac:dyDescent="0.2">
      <c r="A549" s="81" t="s">
        <v>570</v>
      </c>
      <c r="B549" s="35">
        <v>4500</v>
      </c>
      <c r="C549" s="35">
        <v>1499</v>
      </c>
      <c r="D549" s="35">
        <v>2898</v>
      </c>
      <c r="E549" s="35">
        <v>103</v>
      </c>
      <c r="F549" s="31" t="s">
        <v>62</v>
      </c>
    </row>
    <row r="550" spans="1:6" s="112" customFormat="1" ht="12" x14ac:dyDescent="0.2">
      <c r="A550" s="81" t="s">
        <v>571</v>
      </c>
      <c r="B550" s="35">
        <v>10000</v>
      </c>
      <c r="C550" s="35">
        <v>1630</v>
      </c>
      <c r="D550" s="35">
        <v>4240</v>
      </c>
      <c r="E550" s="35">
        <v>4130</v>
      </c>
      <c r="F550" s="31" t="s">
        <v>47</v>
      </c>
    </row>
    <row r="551" spans="1:6" s="112" customFormat="1" ht="12" x14ac:dyDescent="0.2">
      <c r="A551" s="81" t="s">
        <v>572</v>
      </c>
      <c r="B551" s="35">
        <v>221</v>
      </c>
      <c r="C551" s="35">
        <v>22</v>
      </c>
      <c r="D551" s="35">
        <v>193</v>
      </c>
      <c r="E551" s="35">
        <v>6</v>
      </c>
      <c r="F551" s="31" t="s">
        <v>26</v>
      </c>
    </row>
    <row r="552" spans="1:6" s="112" customFormat="1" ht="12" x14ac:dyDescent="0.2">
      <c r="A552" s="81" t="s">
        <v>573</v>
      </c>
      <c r="B552" s="35">
        <v>1507</v>
      </c>
      <c r="C552" s="35">
        <v>370</v>
      </c>
      <c r="D552" s="35">
        <v>1124</v>
      </c>
      <c r="E552" s="35">
        <v>13</v>
      </c>
      <c r="F552" s="31" t="s">
        <v>64</v>
      </c>
    </row>
    <row r="553" spans="1:6" s="112" customFormat="1" ht="12" x14ac:dyDescent="0.2">
      <c r="A553" s="81" t="s">
        <v>574</v>
      </c>
      <c r="B553" s="35">
        <v>10000</v>
      </c>
      <c r="C553" s="35">
        <v>7935</v>
      </c>
      <c r="D553" s="35">
        <v>2065</v>
      </c>
      <c r="E553" s="35">
        <v>0</v>
      </c>
      <c r="F553" s="31" t="s">
        <v>99</v>
      </c>
    </row>
    <row r="554" spans="1:6" s="112" customFormat="1" ht="12" x14ac:dyDescent="0.2">
      <c r="A554" s="81" t="s">
        <v>575</v>
      </c>
      <c r="B554" s="35">
        <v>2500</v>
      </c>
      <c r="C554" s="35">
        <v>250</v>
      </c>
      <c r="D554" s="35">
        <v>2125</v>
      </c>
      <c r="E554" s="35">
        <v>125</v>
      </c>
      <c r="F554" s="31" t="s">
        <v>60</v>
      </c>
    </row>
    <row r="555" spans="1:6" s="112" customFormat="1" ht="12" x14ac:dyDescent="0.2">
      <c r="A555" s="81" t="s">
        <v>576</v>
      </c>
      <c r="B555" s="35">
        <v>352</v>
      </c>
      <c r="C555" s="35">
        <v>75</v>
      </c>
      <c r="D555" s="35">
        <v>263</v>
      </c>
      <c r="E555" s="35">
        <v>14</v>
      </c>
      <c r="F555" s="31" t="s">
        <v>26</v>
      </c>
    </row>
    <row r="556" spans="1:6" s="112" customFormat="1" ht="12" x14ac:dyDescent="0.2">
      <c r="A556" s="81" t="s">
        <v>577</v>
      </c>
      <c r="B556" s="35">
        <v>10636</v>
      </c>
      <c r="C556" s="35">
        <v>1508</v>
      </c>
      <c r="D556" s="35">
        <v>2687</v>
      </c>
      <c r="E556" s="35">
        <v>6441</v>
      </c>
      <c r="F556" s="31" t="s">
        <v>28</v>
      </c>
    </row>
    <row r="557" spans="1:6" s="112" customFormat="1" ht="12" x14ac:dyDescent="0.2">
      <c r="A557" s="81" t="s">
        <v>578</v>
      </c>
      <c r="B557" s="35">
        <v>4500</v>
      </c>
      <c r="C557" s="35">
        <v>1450</v>
      </c>
      <c r="D557" s="35">
        <v>2786</v>
      </c>
      <c r="E557" s="35">
        <v>264</v>
      </c>
      <c r="F557" s="31" t="s">
        <v>60</v>
      </c>
    </row>
    <row r="558" spans="1:6" s="112" customFormat="1" ht="12" x14ac:dyDescent="0.2">
      <c r="A558" s="81" t="s">
        <v>579</v>
      </c>
      <c r="B558" s="35">
        <v>1000</v>
      </c>
      <c r="C558" s="35">
        <v>109</v>
      </c>
      <c r="D558" s="35">
        <v>881</v>
      </c>
      <c r="E558" s="35">
        <v>10</v>
      </c>
      <c r="F558" s="31" t="s">
        <v>26</v>
      </c>
    </row>
    <row r="559" spans="1:6" s="112" customFormat="1" ht="12" x14ac:dyDescent="0.2">
      <c r="A559" s="81" t="s">
        <v>580</v>
      </c>
      <c r="B559" s="35">
        <v>1025</v>
      </c>
      <c r="C559" s="35">
        <v>53</v>
      </c>
      <c r="D559" s="35">
        <v>751</v>
      </c>
      <c r="E559" s="35">
        <v>221</v>
      </c>
      <c r="F559" s="31" t="s">
        <v>64</v>
      </c>
    </row>
    <row r="560" spans="1:6" s="112" customFormat="1" ht="12" x14ac:dyDescent="0.2">
      <c r="A560" s="81" t="s">
        <v>581</v>
      </c>
      <c r="B560" s="35">
        <v>8500</v>
      </c>
      <c r="C560" s="35">
        <v>7650</v>
      </c>
      <c r="D560" s="35">
        <v>850</v>
      </c>
      <c r="E560" s="35">
        <v>0</v>
      </c>
      <c r="F560" s="31" t="s">
        <v>43</v>
      </c>
    </row>
    <row r="561" spans="1:6" s="112" customFormat="1" ht="12" x14ac:dyDescent="0.2">
      <c r="A561" s="81" t="s">
        <v>582</v>
      </c>
      <c r="B561" s="35">
        <v>12000</v>
      </c>
      <c r="C561" s="35">
        <v>2289</v>
      </c>
      <c r="D561" s="35">
        <v>8259</v>
      </c>
      <c r="E561" s="35">
        <v>1452</v>
      </c>
      <c r="F561" s="31" t="s">
        <v>43</v>
      </c>
    </row>
    <row r="562" spans="1:6" s="112" customFormat="1" ht="12" x14ac:dyDescent="0.2">
      <c r="A562" s="81" t="s">
        <v>583</v>
      </c>
      <c r="B562" s="35">
        <v>1628</v>
      </c>
      <c r="C562" s="35">
        <v>66</v>
      </c>
      <c r="D562" s="35">
        <v>1256</v>
      </c>
      <c r="E562" s="35">
        <v>306</v>
      </c>
      <c r="F562" s="31" t="s">
        <v>64</v>
      </c>
    </row>
    <row r="563" spans="1:6" s="112" customFormat="1" ht="12" x14ac:dyDescent="0.2">
      <c r="A563" s="81" t="s">
        <v>584</v>
      </c>
      <c r="B563" s="35">
        <v>2000</v>
      </c>
      <c r="C563" s="35">
        <v>1734</v>
      </c>
      <c r="D563" s="35">
        <v>266</v>
      </c>
      <c r="E563" s="35">
        <v>0</v>
      </c>
      <c r="F563" s="31" t="s">
        <v>99</v>
      </c>
    </row>
    <row r="564" spans="1:6" s="112" customFormat="1" ht="12" x14ac:dyDescent="0.2">
      <c r="A564" s="81" t="s">
        <v>585</v>
      </c>
      <c r="B564" s="35">
        <v>502</v>
      </c>
      <c r="C564" s="35">
        <v>0</v>
      </c>
      <c r="D564" s="35">
        <v>502</v>
      </c>
      <c r="E564" s="35">
        <v>0</v>
      </c>
      <c r="F564" s="31" t="s">
        <v>26</v>
      </c>
    </row>
    <row r="565" spans="1:6" s="112" customFormat="1" ht="12" x14ac:dyDescent="0.2">
      <c r="A565" s="81" t="s">
        <v>586</v>
      </c>
      <c r="B565" s="35">
        <v>7000</v>
      </c>
      <c r="C565" s="35">
        <v>3872</v>
      </c>
      <c r="D565" s="35">
        <v>3112</v>
      </c>
      <c r="E565" s="35">
        <v>16</v>
      </c>
      <c r="F565" s="31" t="s">
        <v>62</v>
      </c>
    </row>
    <row r="566" spans="1:6" s="112" customFormat="1" ht="12" x14ac:dyDescent="0.2">
      <c r="A566" s="81" t="s">
        <v>587</v>
      </c>
      <c r="B566" s="35">
        <v>1557</v>
      </c>
      <c r="C566" s="35">
        <v>81</v>
      </c>
      <c r="D566" s="35">
        <v>974</v>
      </c>
      <c r="E566" s="35">
        <v>502</v>
      </c>
      <c r="F566" s="31" t="s">
        <v>64</v>
      </c>
    </row>
    <row r="567" spans="1:6" s="112" customFormat="1" ht="12" x14ac:dyDescent="0.2">
      <c r="A567" s="81" t="s">
        <v>588</v>
      </c>
      <c r="B567" s="35">
        <v>291</v>
      </c>
      <c r="C567" s="35">
        <v>29</v>
      </c>
      <c r="D567" s="35">
        <v>247</v>
      </c>
      <c r="E567" s="35">
        <v>15</v>
      </c>
      <c r="F567" s="31" t="s">
        <v>26</v>
      </c>
    </row>
    <row r="568" spans="1:6" s="112" customFormat="1" ht="12" x14ac:dyDescent="0.2">
      <c r="A568" s="81" t="s">
        <v>589</v>
      </c>
      <c r="B568" s="35">
        <v>4100</v>
      </c>
      <c r="C568" s="35">
        <v>1089</v>
      </c>
      <c r="D568" s="35">
        <v>2583</v>
      </c>
      <c r="E568" s="35">
        <v>428</v>
      </c>
      <c r="F568" s="31" t="s">
        <v>62</v>
      </c>
    </row>
    <row r="569" spans="1:6" s="112" customFormat="1" ht="12" x14ac:dyDescent="0.2">
      <c r="A569" s="81" t="s">
        <v>590</v>
      </c>
      <c r="B569" s="35">
        <v>603</v>
      </c>
      <c r="C569" s="35">
        <v>20</v>
      </c>
      <c r="D569" s="35">
        <v>525</v>
      </c>
      <c r="E569" s="35">
        <v>58</v>
      </c>
      <c r="F569" s="31" t="s">
        <v>26</v>
      </c>
    </row>
    <row r="570" spans="1:6" s="112" customFormat="1" ht="12" x14ac:dyDescent="0.2">
      <c r="A570" s="81" t="s">
        <v>591</v>
      </c>
      <c r="B570" s="35">
        <v>5000</v>
      </c>
      <c r="C570" s="35">
        <v>1594</v>
      </c>
      <c r="D570" s="35">
        <v>2934</v>
      </c>
      <c r="E570" s="35">
        <v>472</v>
      </c>
      <c r="F570" s="31" t="s">
        <v>62</v>
      </c>
    </row>
    <row r="571" spans="1:6" s="112" customFormat="1" ht="12" x14ac:dyDescent="0.2">
      <c r="A571" s="81" t="s">
        <v>592</v>
      </c>
      <c r="B571" s="35">
        <v>3520</v>
      </c>
      <c r="C571" s="35">
        <v>527</v>
      </c>
      <c r="D571" s="35">
        <v>2738</v>
      </c>
      <c r="E571" s="35">
        <v>255</v>
      </c>
      <c r="F571" s="31" t="s">
        <v>26</v>
      </c>
    </row>
    <row r="572" spans="1:6" s="112" customFormat="1" ht="12" x14ac:dyDescent="0.2">
      <c r="A572" s="81" t="s">
        <v>593</v>
      </c>
      <c r="B572" s="35">
        <v>10060</v>
      </c>
      <c r="C572" s="35">
        <v>7510</v>
      </c>
      <c r="D572" s="35">
        <v>1700</v>
      </c>
      <c r="E572" s="35">
        <v>850</v>
      </c>
      <c r="F572" s="31" t="s">
        <v>26</v>
      </c>
    </row>
    <row r="573" spans="1:6" s="112" customFormat="1" ht="12" x14ac:dyDescent="0.2">
      <c r="A573" s="81" t="s">
        <v>594</v>
      </c>
      <c r="B573" s="35">
        <v>10000</v>
      </c>
      <c r="C573" s="35">
        <v>3450</v>
      </c>
      <c r="D573" s="35">
        <v>4300</v>
      </c>
      <c r="E573" s="35">
        <v>2250</v>
      </c>
      <c r="F573" s="31" t="s">
        <v>26</v>
      </c>
    </row>
    <row r="574" spans="1:6" s="112" customFormat="1" ht="12" x14ac:dyDescent="0.2">
      <c r="A574" s="81" t="s">
        <v>595</v>
      </c>
      <c r="B574" s="35">
        <v>7000</v>
      </c>
      <c r="C574" s="35">
        <v>2005</v>
      </c>
      <c r="D574" s="35">
        <v>3711</v>
      </c>
      <c r="E574" s="35">
        <v>1284</v>
      </c>
      <c r="F574" s="31" t="s">
        <v>62</v>
      </c>
    </row>
    <row r="575" spans="1:6" s="112" customFormat="1" ht="12" x14ac:dyDescent="0.2">
      <c r="A575" s="81" t="s">
        <v>596</v>
      </c>
      <c r="B575" s="35">
        <v>2000</v>
      </c>
      <c r="C575" s="35">
        <v>1343</v>
      </c>
      <c r="D575" s="35">
        <v>454</v>
      </c>
      <c r="E575" s="35">
        <v>203</v>
      </c>
      <c r="F575" s="31" t="s">
        <v>99</v>
      </c>
    </row>
    <row r="576" spans="1:6" s="112" customFormat="1" ht="12" x14ac:dyDescent="0.2">
      <c r="A576" s="81" t="s">
        <v>597</v>
      </c>
      <c r="B576" s="35">
        <v>201</v>
      </c>
      <c r="C576" s="35">
        <v>38</v>
      </c>
      <c r="D576" s="35">
        <v>162</v>
      </c>
      <c r="E576" s="35">
        <v>1</v>
      </c>
      <c r="F576" s="31" t="s">
        <v>26</v>
      </c>
    </row>
    <row r="577" spans="1:6" s="112" customFormat="1" ht="12" x14ac:dyDescent="0.2">
      <c r="A577" s="81" t="s">
        <v>598</v>
      </c>
      <c r="B577" s="35">
        <v>10076</v>
      </c>
      <c r="C577" s="35">
        <v>340</v>
      </c>
      <c r="D577" s="35">
        <v>8528</v>
      </c>
      <c r="E577" s="35">
        <v>1208</v>
      </c>
      <c r="F577" s="31" t="s">
        <v>335</v>
      </c>
    </row>
    <row r="578" spans="1:6" s="112" customFormat="1" ht="12" x14ac:dyDescent="0.2">
      <c r="A578" s="81" t="s">
        <v>599</v>
      </c>
      <c r="B578" s="35">
        <v>3000</v>
      </c>
      <c r="C578" s="35">
        <v>2085</v>
      </c>
      <c r="D578" s="35">
        <v>697</v>
      </c>
      <c r="E578" s="35">
        <v>218</v>
      </c>
      <c r="F578" s="31" t="s">
        <v>99</v>
      </c>
    </row>
    <row r="579" spans="1:6" s="112" customFormat="1" ht="12" x14ac:dyDescent="0.2">
      <c r="A579" s="81" t="s">
        <v>600</v>
      </c>
      <c r="B579" s="35">
        <v>522</v>
      </c>
      <c r="C579" s="35">
        <v>110</v>
      </c>
      <c r="D579" s="35">
        <v>412</v>
      </c>
      <c r="E579" s="35">
        <v>0</v>
      </c>
      <c r="F579" s="31" t="s">
        <v>60</v>
      </c>
    </row>
    <row r="580" spans="1:6" s="112" customFormat="1" ht="12" x14ac:dyDescent="0.2">
      <c r="A580" s="81" t="s">
        <v>601</v>
      </c>
      <c r="B580" s="35">
        <v>10000</v>
      </c>
      <c r="C580" s="35">
        <v>5787</v>
      </c>
      <c r="D580" s="35">
        <v>4213</v>
      </c>
      <c r="E580" s="35">
        <v>0</v>
      </c>
      <c r="F580" s="31" t="s">
        <v>112</v>
      </c>
    </row>
    <row r="581" spans="1:6" s="112" customFormat="1" ht="12" x14ac:dyDescent="0.2">
      <c r="A581" s="81" t="s">
        <v>602</v>
      </c>
      <c r="B581" s="35">
        <v>955</v>
      </c>
      <c r="C581" s="35">
        <v>43</v>
      </c>
      <c r="D581" s="35">
        <v>817</v>
      </c>
      <c r="E581" s="35">
        <v>95</v>
      </c>
      <c r="F581" s="31" t="s">
        <v>60</v>
      </c>
    </row>
    <row r="582" spans="1:6" s="112" customFormat="1" ht="12" x14ac:dyDescent="0.2">
      <c r="A582" s="81" t="s">
        <v>603</v>
      </c>
      <c r="B582" s="35">
        <v>7800</v>
      </c>
      <c r="C582" s="35">
        <v>2501</v>
      </c>
      <c r="D582" s="35">
        <v>4148</v>
      </c>
      <c r="E582" s="35">
        <v>1151</v>
      </c>
      <c r="F582" s="31" t="s">
        <v>62</v>
      </c>
    </row>
    <row r="583" spans="1:6" s="112" customFormat="1" ht="12" x14ac:dyDescent="0.2">
      <c r="A583" s="81" t="s">
        <v>604</v>
      </c>
      <c r="B583" s="35">
        <v>1507</v>
      </c>
      <c r="C583" s="35">
        <v>1</v>
      </c>
      <c r="D583" s="35">
        <v>1506</v>
      </c>
      <c r="E583" s="35">
        <v>0</v>
      </c>
      <c r="F583" s="31" t="s">
        <v>60</v>
      </c>
    </row>
    <row r="584" spans="1:6" s="112" customFormat="1" ht="12" x14ac:dyDescent="0.2">
      <c r="A584" s="81" t="s">
        <v>605</v>
      </c>
      <c r="B584" s="35">
        <v>1005</v>
      </c>
      <c r="C584" s="35">
        <v>137</v>
      </c>
      <c r="D584" s="35">
        <v>856</v>
      </c>
      <c r="E584" s="35">
        <v>12</v>
      </c>
      <c r="F584" s="31" t="s">
        <v>64</v>
      </c>
    </row>
    <row r="585" spans="1:6" s="112" customFormat="1" ht="12" x14ac:dyDescent="0.2">
      <c r="A585" s="81" t="s">
        <v>606</v>
      </c>
      <c r="B585" s="35">
        <v>5000</v>
      </c>
      <c r="C585" s="35">
        <v>1819</v>
      </c>
      <c r="D585" s="35">
        <v>3136</v>
      </c>
      <c r="E585" s="35">
        <v>45</v>
      </c>
      <c r="F585" s="31" t="s">
        <v>26</v>
      </c>
    </row>
    <row r="586" spans="1:6" s="112" customFormat="1" ht="12" x14ac:dyDescent="0.2">
      <c r="A586" s="81" t="s">
        <v>607</v>
      </c>
      <c r="B586" s="35">
        <v>472</v>
      </c>
      <c r="C586" s="35">
        <v>43</v>
      </c>
      <c r="D586" s="35">
        <v>426</v>
      </c>
      <c r="E586" s="35">
        <v>3</v>
      </c>
      <c r="F586" s="31" t="s">
        <v>26</v>
      </c>
    </row>
    <row r="587" spans="1:6" s="112" customFormat="1" ht="12" x14ac:dyDescent="0.2">
      <c r="A587" s="81" t="s">
        <v>608</v>
      </c>
      <c r="B587" s="35">
        <v>117000</v>
      </c>
      <c r="C587" s="35">
        <v>93470</v>
      </c>
      <c r="D587" s="35">
        <v>23530</v>
      </c>
      <c r="E587" s="35">
        <v>0</v>
      </c>
      <c r="F587" s="31" t="s">
        <v>26</v>
      </c>
    </row>
    <row r="588" spans="1:6" s="112" customFormat="1" ht="12" x14ac:dyDescent="0.2">
      <c r="A588" s="81" t="s">
        <v>609</v>
      </c>
      <c r="B588" s="35">
        <v>70450</v>
      </c>
      <c r="C588" s="35">
        <v>61720</v>
      </c>
      <c r="D588" s="35">
        <v>8730</v>
      </c>
      <c r="E588" s="35">
        <v>0</v>
      </c>
      <c r="F588" s="31" t="s">
        <v>309</v>
      </c>
    </row>
    <row r="589" spans="1:6" s="112" customFormat="1" ht="12" x14ac:dyDescent="0.2">
      <c r="A589" s="81" t="s">
        <v>610</v>
      </c>
      <c r="B589" s="35">
        <v>1809</v>
      </c>
      <c r="C589" s="35">
        <v>45</v>
      </c>
      <c r="D589" s="35">
        <v>995</v>
      </c>
      <c r="E589" s="35">
        <v>769</v>
      </c>
      <c r="F589" s="31" t="s">
        <v>64</v>
      </c>
    </row>
    <row r="590" spans="1:6" s="112" customFormat="1" ht="12" x14ac:dyDescent="0.2">
      <c r="A590" s="81" t="s">
        <v>611</v>
      </c>
      <c r="B590" s="35">
        <v>6000</v>
      </c>
      <c r="C590" s="35">
        <v>386</v>
      </c>
      <c r="D590" s="35">
        <v>2774</v>
      </c>
      <c r="E590" s="35">
        <v>2840</v>
      </c>
      <c r="F590" s="31" t="s">
        <v>28</v>
      </c>
    </row>
    <row r="591" spans="1:6" s="112" customFormat="1" ht="12" x14ac:dyDescent="0.2">
      <c r="A591" s="81" t="s">
        <v>612</v>
      </c>
      <c r="B591" s="35">
        <v>3220</v>
      </c>
      <c r="C591" s="35">
        <v>126</v>
      </c>
      <c r="D591" s="35">
        <v>1845</v>
      </c>
      <c r="E591" s="35">
        <v>1249</v>
      </c>
      <c r="F591" s="31" t="s">
        <v>43</v>
      </c>
    </row>
    <row r="592" spans="1:6" s="112" customFormat="1" ht="12" x14ac:dyDescent="0.2">
      <c r="A592" s="81" t="s">
        <v>613</v>
      </c>
      <c r="B592" s="35">
        <v>804</v>
      </c>
      <c r="C592" s="35">
        <v>29</v>
      </c>
      <c r="D592" s="35">
        <v>757</v>
      </c>
      <c r="E592" s="35">
        <v>18</v>
      </c>
      <c r="F592" s="31" t="s">
        <v>60</v>
      </c>
    </row>
    <row r="593" spans="1:6" s="112" customFormat="1" ht="12" x14ac:dyDescent="0.2">
      <c r="A593" s="81" t="s">
        <v>614</v>
      </c>
      <c r="B593" s="35">
        <v>2110</v>
      </c>
      <c r="C593" s="35">
        <v>85</v>
      </c>
      <c r="D593" s="35">
        <v>1466</v>
      </c>
      <c r="E593" s="35">
        <v>559</v>
      </c>
      <c r="F593" s="31" t="s">
        <v>64</v>
      </c>
    </row>
    <row r="594" spans="1:6" s="112" customFormat="1" ht="12" x14ac:dyDescent="0.2">
      <c r="A594" s="81" t="s">
        <v>615</v>
      </c>
      <c r="B594" s="35">
        <v>804</v>
      </c>
      <c r="C594" s="35">
        <v>131</v>
      </c>
      <c r="D594" s="35">
        <v>653</v>
      </c>
      <c r="E594" s="35">
        <v>20</v>
      </c>
      <c r="F594" s="31" t="s">
        <v>60</v>
      </c>
    </row>
    <row r="595" spans="1:6" s="112" customFormat="1" ht="12" x14ac:dyDescent="0.2">
      <c r="A595" s="81" t="s">
        <v>616</v>
      </c>
      <c r="B595" s="35">
        <v>613</v>
      </c>
      <c r="C595" s="35">
        <v>29</v>
      </c>
      <c r="D595" s="35">
        <v>545</v>
      </c>
      <c r="E595" s="35">
        <v>39</v>
      </c>
      <c r="F595" s="31" t="s">
        <v>60</v>
      </c>
    </row>
    <row r="596" spans="1:6" s="112" customFormat="1" ht="12" x14ac:dyDescent="0.2">
      <c r="A596" s="81" t="s">
        <v>617</v>
      </c>
      <c r="B596" s="35">
        <v>3010</v>
      </c>
      <c r="C596" s="35">
        <v>568</v>
      </c>
      <c r="D596" s="35">
        <v>2144</v>
      </c>
      <c r="E596" s="35">
        <v>298</v>
      </c>
      <c r="F596" s="31" t="s">
        <v>26</v>
      </c>
    </row>
    <row r="597" spans="1:6" s="112" customFormat="1" ht="12" x14ac:dyDescent="0.2">
      <c r="A597" s="81" t="s">
        <v>618</v>
      </c>
      <c r="B597" s="35">
        <v>6000</v>
      </c>
      <c r="C597" s="35">
        <v>466</v>
      </c>
      <c r="D597" s="35">
        <v>4281</v>
      </c>
      <c r="E597" s="35">
        <v>1253</v>
      </c>
      <c r="F597" s="31" t="s">
        <v>64</v>
      </c>
    </row>
    <row r="598" spans="1:6" s="112" customFormat="1" ht="12" x14ac:dyDescent="0.2">
      <c r="A598" s="81" t="s">
        <v>619</v>
      </c>
      <c r="B598" s="35">
        <v>10900</v>
      </c>
      <c r="C598" s="35">
        <v>1043</v>
      </c>
      <c r="D598" s="35">
        <v>9821</v>
      </c>
      <c r="E598" s="35">
        <v>36</v>
      </c>
      <c r="F598" s="31" t="s">
        <v>62</v>
      </c>
    </row>
    <row r="599" spans="1:6" s="112" customFormat="1" ht="12" x14ac:dyDescent="0.2">
      <c r="A599" s="81" t="s">
        <v>620</v>
      </c>
      <c r="B599" s="35">
        <v>2140</v>
      </c>
      <c r="C599" s="35">
        <v>56</v>
      </c>
      <c r="D599" s="35">
        <v>1639</v>
      </c>
      <c r="E599" s="35">
        <v>445</v>
      </c>
      <c r="F599" s="31" t="s">
        <v>64</v>
      </c>
    </row>
    <row r="600" spans="1:6" s="112" customFormat="1" ht="12" x14ac:dyDescent="0.2">
      <c r="A600" s="81" t="s">
        <v>621</v>
      </c>
      <c r="B600" s="35">
        <v>3000</v>
      </c>
      <c r="C600" s="35">
        <v>1619</v>
      </c>
      <c r="D600" s="35">
        <v>1366</v>
      </c>
      <c r="E600" s="35">
        <v>15</v>
      </c>
      <c r="F600" s="31" t="s">
        <v>99</v>
      </c>
    </row>
    <row r="601" spans="1:6" s="112" customFormat="1" ht="12" x14ac:dyDescent="0.2">
      <c r="A601" s="81" t="s">
        <v>622</v>
      </c>
      <c r="B601" s="35">
        <v>11600</v>
      </c>
      <c r="C601" s="35">
        <v>7410</v>
      </c>
      <c r="D601" s="35">
        <v>4190</v>
      </c>
      <c r="E601" s="35">
        <v>0</v>
      </c>
      <c r="F601" s="31" t="s">
        <v>26</v>
      </c>
    </row>
    <row r="602" spans="1:6" s="112" customFormat="1" ht="12" x14ac:dyDescent="0.2">
      <c r="A602" s="81" t="s">
        <v>623</v>
      </c>
      <c r="B602" s="35">
        <v>18023</v>
      </c>
      <c r="C602" s="35">
        <v>13401</v>
      </c>
      <c r="D602" s="35">
        <v>4622</v>
      </c>
      <c r="E602" s="35">
        <v>0</v>
      </c>
      <c r="F602" s="31" t="s">
        <v>99</v>
      </c>
    </row>
    <row r="603" spans="1:6" s="112" customFormat="1" ht="12" x14ac:dyDescent="0.2">
      <c r="A603" s="81" t="s">
        <v>624</v>
      </c>
      <c r="B603" s="35">
        <v>7000</v>
      </c>
      <c r="C603" s="35">
        <v>1581</v>
      </c>
      <c r="D603" s="35">
        <v>5404</v>
      </c>
      <c r="E603" s="35">
        <v>15</v>
      </c>
      <c r="F603" s="31" t="s">
        <v>62</v>
      </c>
    </row>
    <row r="604" spans="1:6" s="112" customFormat="1" ht="12" x14ac:dyDescent="0.2">
      <c r="A604" s="81" t="s">
        <v>625</v>
      </c>
      <c r="B604" s="35">
        <v>5800</v>
      </c>
      <c r="C604" s="35">
        <v>1448</v>
      </c>
      <c r="D604" s="35">
        <v>4322</v>
      </c>
      <c r="E604" s="35">
        <v>30</v>
      </c>
      <c r="F604" s="31" t="s">
        <v>62</v>
      </c>
    </row>
    <row r="605" spans="1:6" s="112" customFormat="1" ht="12" x14ac:dyDescent="0.2">
      <c r="A605" s="81" t="s">
        <v>626</v>
      </c>
      <c r="B605" s="35">
        <v>2500</v>
      </c>
      <c r="C605" s="35">
        <v>757</v>
      </c>
      <c r="D605" s="35">
        <v>1732</v>
      </c>
      <c r="E605" s="35">
        <v>11</v>
      </c>
      <c r="F605" s="31" t="s">
        <v>62</v>
      </c>
    </row>
    <row r="606" spans="1:6" s="112" customFormat="1" ht="12" x14ac:dyDescent="0.2">
      <c r="A606" s="81" t="s">
        <v>627</v>
      </c>
      <c r="B606" s="35">
        <v>5400</v>
      </c>
      <c r="C606" s="35">
        <v>1722</v>
      </c>
      <c r="D606" s="35">
        <v>3408</v>
      </c>
      <c r="E606" s="35">
        <v>270</v>
      </c>
      <c r="F606" s="31" t="s">
        <v>99</v>
      </c>
    </row>
    <row r="607" spans="1:6" s="112" customFormat="1" ht="12" x14ac:dyDescent="0.2">
      <c r="A607" s="81" t="s">
        <v>628</v>
      </c>
      <c r="B607" s="35">
        <v>3820</v>
      </c>
      <c r="C607" s="35">
        <v>165</v>
      </c>
      <c r="D607" s="35">
        <v>1444</v>
      </c>
      <c r="E607" s="35">
        <v>2211</v>
      </c>
      <c r="F607" s="31" t="s">
        <v>43</v>
      </c>
    </row>
    <row r="608" spans="1:6" s="112" customFormat="1" ht="12" x14ac:dyDescent="0.2">
      <c r="A608" s="81" t="s">
        <v>629</v>
      </c>
      <c r="B608" s="35">
        <v>7578</v>
      </c>
      <c r="C608" s="35">
        <v>24</v>
      </c>
      <c r="D608" s="35">
        <v>6471</v>
      </c>
      <c r="E608" s="35">
        <v>1083</v>
      </c>
      <c r="F608" s="31" t="s">
        <v>64</v>
      </c>
    </row>
    <row r="609" spans="1:6" s="112" customFormat="1" ht="12" x14ac:dyDescent="0.2">
      <c r="A609" s="81" t="s">
        <v>630</v>
      </c>
      <c r="B609" s="35">
        <v>12600</v>
      </c>
      <c r="C609" s="35">
        <v>9383</v>
      </c>
      <c r="D609" s="35">
        <v>3158</v>
      </c>
      <c r="E609" s="35">
        <v>59</v>
      </c>
      <c r="F609" s="31" t="s">
        <v>112</v>
      </c>
    </row>
    <row r="610" spans="1:6" s="112" customFormat="1" ht="12" x14ac:dyDescent="0.2">
      <c r="A610" s="81" t="s">
        <v>631</v>
      </c>
      <c r="B610" s="35">
        <v>8300</v>
      </c>
      <c r="C610" s="35">
        <v>1478</v>
      </c>
      <c r="D610" s="35">
        <v>6523</v>
      </c>
      <c r="E610" s="35">
        <v>299</v>
      </c>
      <c r="F610" s="31" t="s">
        <v>28</v>
      </c>
    </row>
    <row r="611" spans="1:6" s="112" customFormat="1" ht="12" x14ac:dyDescent="0.2">
      <c r="A611" s="81" t="s">
        <v>632</v>
      </c>
      <c r="B611" s="35">
        <v>121</v>
      </c>
      <c r="C611" s="35">
        <v>1</v>
      </c>
      <c r="D611" s="35">
        <v>108</v>
      </c>
      <c r="E611" s="35">
        <v>12</v>
      </c>
      <c r="F611" s="31" t="s">
        <v>99</v>
      </c>
    </row>
    <row r="612" spans="1:6" s="112" customFormat="1" ht="12" x14ac:dyDescent="0.2">
      <c r="A612" s="81" t="s">
        <v>633</v>
      </c>
      <c r="B612" s="35">
        <v>502</v>
      </c>
      <c r="C612" s="35">
        <v>29</v>
      </c>
      <c r="D612" s="35">
        <v>343</v>
      </c>
      <c r="E612" s="35">
        <v>130</v>
      </c>
      <c r="F612" s="31" t="s">
        <v>60</v>
      </c>
    </row>
    <row r="613" spans="1:6" s="112" customFormat="1" ht="12" x14ac:dyDescent="0.2">
      <c r="A613" s="81" t="s">
        <v>634</v>
      </c>
      <c r="B613" s="35">
        <v>231</v>
      </c>
      <c r="C613" s="35">
        <v>18</v>
      </c>
      <c r="D613" s="35">
        <v>164</v>
      </c>
      <c r="E613" s="35">
        <v>49</v>
      </c>
      <c r="F613" s="31" t="s">
        <v>26</v>
      </c>
    </row>
    <row r="614" spans="1:6" s="112" customFormat="1" ht="12" x14ac:dyDescent="0.2">
      <c r="A614" s="81" t="s">
        <v>635</v>
      </c>
      <c r="B614" s="35">
        <v>2100</v>
      </c>
      <c r="C614" s="35">
        <v>2068</v>
      </c>
      <c r="D614" s="35">
        <v>32</v>
      </c>
      <c r="E614" s="35">
        <v>0</v>
      </c>
      <c r="F614" s="31" t="s">
        <v>99</v>
      </c>
    </row>
    <row r="615" spans="1:6" s="112" customFormat="1" ht="12" x14ac:dyDescent="0.2">
      <c r="A615" s="81" t="s">
        <v>636</v>
      </c>
      <c r="B615" s="35">
        <v>2210</v>
      </c>
      <c r="C615" s="35">
        <v>78</v>
      </c>
      <c r="D615" s="35">
        <v>1330</v>
      </c>
      <c r="E615" s="35">
        <v>802</v>
      </c>
      <c r="F615" s="31" t="s">
        <v>64</v>
      </c>
    </row>
    <row r="616" spans="1:6" s="112" customFormat="1" ht="12" x14ac:dyDescent="0.2">
      <c r="A616" s="81" t="s">
        <v>637</v>
      </c>
      <c r="B616" s="35">
        <v>2130</v>
      </c>
      <c r="C616" s="35">
        <v>26</v>
      </c>
      <c r="D616" s="35">
        <v>228</v>
      </c>
      <c r="E616" s="35">
        <v>1876</v>
      </c>
      <c r="F616" s="31" t="s">
        <v>64</v>
      </c>
    </row>
    <row r="617" spans="1:6" s="112" customFormat="1" ht="12" x14ac:dyDescent="0.2">
      <c r="A617" s="81" t="s">
        <v>638</v>
      </c>
      <c r="B617" s="35">
        <v>472</v>
      </c>
      <c r="C617" s="35">
        <v>34</v>
      </c>
      <c r="D617" s="35">
        <v>423</v>
      </c>
      <c r="E617" s="35">
        <v>15</v>
      </c>
      <c r="F617" s="31" t="s">
        <v>26</v>
      </c>
    </row>
    <row r="618" spans="1:6" s="112" customFormat="1" ht="12" x14ac:dyDescent="0.2">
      <c r="A618" s="81" t="s">
        <v>639</v>
      </c>
      <c r="B618" s="35">
        <v>5020</v>
      </c>
      <c r="C618" s="35">
        <v>275</v>
      </c>
      <c r="D618" s="35">
        <v>2410</v>
      </c>
      <c r="E618" s="35">
        <v>2335</v>
      </c>
      <c r="F618" s="31" t="s">
        <v>43</v>
      </c>
    </row>
    <row r="619" spans="1:6" s="112" customFormat="1" ht="12" x14ac:dyDescent="0.2">
      <c r="A619" s="81" t="s">
        <v>640</v>
      </c>
      <c r="B619" s="35">
        <v>2500</v>
      </c>
      <c r="C619" s="35">
        <v>1192</v>
      </c>
      <c r="D619" s="35">
        <v>1296</v>
      </c>
      <c r="E619" s="35">
        <v>12</v>
      </c>
      <c r="F619" s="31" t="s">
        <v>99</v>
      </c>
    </row>
    <row r="620" spans="1:6" s="112" customFormat="1" ht="12" x14ac:dyDescent="0.2">
      <c r="A620" s="81" t="s">
        <v>641</v>
      </c>
      <c r="B620" s="35">
        <v>754</v>
      </c>
      <c r="C620" s="35">
        <v>38</v>
      </c>
      <c r="D620" s="35">
        <v>671</v>
      </c>
      <c r="E620" s="35">
        <v>45</v>
      </c>
      <c r="F620" s="31" t="s">
        <v>60</v>
      </c>
    </row>
    <row r="621" spans="1:6" s="112" customFormat="1" ht="12" x14ac:dyDescent="0.2">
      <c r="A621" s="81" t="s">
        <v>642</v>
      </c>
      <c r="B621" s="35">
        <v>3000</v>
      </c>
      <c r="C621" s="35">
        <v>1875</v>
      </c>
      <c r="D621" s="35">
        <v>1118</v>
      </c>
      <c r="E621" s="35">
        <v>7</v>
      </c>
      <c r="F621" s="31" t="s">
        <v>99</v>
      </c>
    </row>
    <row r="622" spans="1:6" s="112" customFormat="1" ht="12" x14ac:dyDescent="0.2">
      <c r="A622" s="81" t="s">
        <v>643</v>
      </c>
      <c r="B622" s="35">
        <v>151</v>
      </c>
      <c r="C622" s="35">
        <v>1</v>
      </c>
      <c r="D622" s="35">
        <v>135</v>
      </c>
      <c r="E622" s="35">
        <v>15</v>
      </c>
      <c r="F622" s="31" t="s">
        <v>112</v>
      </c>
    </row>
    <row r="623" spans="1:6" s="112" customFormat="1" ht="12" x14ac:dyDescent="0.2">
      <c r="A623" s="81" t="s">
        <v>644</v>
      </c>
      <c r="B623" s="35">
        <v>2010</v>
      </c>
      <c r="C623" s="35">
        <v>154</v>
      </c>
      <c r="D623" s="35">
        <v>1343</v>
      </c>
      <c r="E623" s="35">
        <v>513</v>
      </c>
      <c r="F623" s="31" t="s">
        <v>64</v>
      </c>
    </row>
    <row r="624" spans="1:6" s="112" customFormat="1" ht="12" x14ac:dyDescent="0.2">
      <c r="A624" s="81" t="s">
        <v>645</v>
      </c>
      <c r="B624" s="35">
        <v>5000</v>
      </c>
      <c r="C624" s="35">
        <v>3541</v>
      </c>
      <c r="D624" s="35">
        <v>1437</v>
      </c>
      <c r="E624" s="35">
        <v>22</v>
      </c>
      <c r="F624" s="31" t="s">
        <v>99</v>
      </c>
    </row>
    <row r="625" spans="1:6" s="112" customFormat="1" ht="12" x14ac:dyDescent="0.2">
      <c r="A625" s="81" t="s">
        <v>646</v>
      </c>
      <c r="B625" s="35">
        <v>4200</v>
      </c>
      <c r="C625" s="35">
        <v>1225</v>
      </c>
      <c r="D625" s="35">
        <v>2945</v>
      </c>
      <c r="E625" s="35">
        <v>30</v>
      </c>
      <c r="F625" s="31" t="s">
        <v>62</v>
      </c>
    </row>
    <row r="626" spans="1:6" s="112" customFormat="1" ht="12" x14ac:dyDescent="0.2">
      <c r="A626" s="81" t="s">
        <v>647</v>
      </c>
      <c r="B626" s="35">
        <v>3000</v>
      </c>
      <c r="C626" s="35">
        <v>2867</v>
      </c>
      <c r="D626" s="35">
        <v>133</v>
      </c>
      <c r="E626" s="35">
        <v>0</v>
      </c>
      <c r="F626" s="31" t="s">
        <v>112</v>
      </c>
    </row>
    <row r="627" spans="1:6" s="112" customFormat="1" ht="12" x14ac:dyDescent="0.2">
      <c r="A627" s="81" t="s">
        <v>648</v>
      </c>
      <c r="B627" s="35">
        <v>1500</v>
      </c>
      <c r="C627" s="35">
        <v>4</v>
      </c>
      <c r="D627" s="35">
        <v>1485</v>
      </c>
      <c r="E627" s="35">
        <v>11</v>
      </c>
      <c r="F627" s="31" t="s">
        <v>112</v>
      </c>
    </row>
    <row r="628" spans="1:6" s="112" customFormat="1" ht="12" x14ac:dyDescent="0.2">
      <c r="A628" s="81" t="s">
        <v>649</v>
      </c>
      <c r="B628" s="35">
        <v>3160</v>
      </c>
      <c r="C628" s="35">
        <v>150</v>
      </c>
      <c r="D628" s="35">
        <v>2340</v>
      </c>
      <c r="E628" s="35">
        <v>670</v>
      </c>
      <c r="F628" s="31" t="s">
        <v>28</v>
      </c>
    </row>
    <row r="629" spans="1:6" s="112" customFormat="1" ht="12" x14ac:dyDescent="0.2">
      <c r="A629" s="81" t="s">
        <v>650</v>
      </c>
      <c r="B629" s="35">
        <v>2000</v>
      </c>
      <c r="C629" s="35">
        <v>1860</v>
      </c>
      <c r="D629" s="35">
        <v>140</v>
      </c>
      <c r="E629" s="35">
        <v>0</v>
      </c>
      <c r="F629" s="31" t="s">
        <v>99</v>
      </c>
    </row>
    <row r="630" spans="1:6" s="112" customFormat="1" ht="12" x14ac:dyDescent="0.2">
      <c r="A630" s="81" t="s">
        <v>651</v>
      </c>
      <c r="B630" s="35">
        <v>2500</v>
      </c>
      <c r="C630" s="35">
        <v>7</v>
      </c>
      <c r="D630" s="35">
        <v>2242</v>
      </c>
      <c r="E630" s="35">
        <v>251</v>
      </c>
      <c r="F630" s="31" t="s">
        <v>99</v>
      </c>
    </row>
    <row r="631" spans="1:6" s="112" customFormat="1" ht="12" x14ac:dyDescent="0.2">
      <c r="A631" s="81" t="s">
        <v>652</v>
      </c>
      <c r="B631" s="35">
        <v>1407</v>
      </c>
      <c r="C631" s="35">
        <v>37</v>
      </c>
      <c r="D631" s="35">
        <v>466</v>
      </c>
      <c r="E631" s="35">
        <v>904</v>
      </c>
      <c r="F631" s="31" t="s">
        <v>64</v>
      </c>
    </row>
    <row r="632" spans="1:6" s="112" customFormat="1" ht="12" x14ac:dyDescent="0.2">
      <c r="A632" s="81" t="s">
        <v>653</v>
      </c>
      <c r="B632" s="35">
        <v>4000</v>
      </c>
      <c r="C632" s="35">
        <v>3315</v>
      </c>
      <c r="D632" s="35">
        <v>675</v>
      </c>
      <c r="E632" s="35">
        <v>10</v>
      </c>
      <c r="F632" s="31" t="s">
        <v>62</v>
      </c>
    </row>
    <row r="633" spans="1:6" s="112" customFormat="1" ht="12" x14ac:dyDescent="0.2">
      <c r="A633" s="81" t="s">
        <v>654</v>
      </c>
      <c r="B633" s="35">
        <v>1768</v>
      </c>
      <c r="C633" s="35">
        <v>66</v>
      </c>
      <c r="D633" s="35">
        <v>1171</v>
      </c>
      <c r="E633" s="35">
        <v>531</v>
      </c>
      <c r="F633" s="31" t="s">
        <v>64</v>
      </c>
    </row>
    <row r="634" spans="1:6" s="112" customFormat="1" ht="12" x14ac:dyDescent="0.2">
      <c r="A634" s="81" t="s">
        <v>655</v>
      </c>
      <c r="B634" s="35">
        <v>13806</v>
      </c>
      <c r="C634" s="35">
        <v>8671</v>
      </c>
      <c r="D634" s="35">
        <v>5073</v>
      </c>
      <c r="E634" s="35">
        <v>62</v>
      </c>
      <c r="F634" s="31" t="s">
        <v>26</v>
      </c>
    </row>
    <row r="635" spans="1:6" s="112" customFormat="1" ht="12" x14ac:dyDescent="0.2">
      <c r="A635" s="81" t="s">
        <v>656</v>
      </c>
      <c r="B635" s="35">
        <v>4000</v>
      </c>
      <c r="C635" s="35">
        <v>2512</v>
      </c>
      <c r="D635" s="35">
        <v>1475</v>
      </c>
      <c r="E635" s="35">
        <v>13</v>
      </c>
      <c r="F635" s="31" t="s">
        <v>62</v>
      </c>
    </row>
    <row r="636" spans="1:6" s="112" customFormat="1" ht="12" x14ac:dyDescent="0.2">
      <c r="A636" s="81" t="s">
        <v>657</v>
      </c>
      <c r="B636" s="35">
        <v>3500</v>
      </c>
      <c r="C636" s="35">
        <v>2474</v>
      </c>
      <c r="D636" s="35">
        <v>971</v>
      </c>
      <c r="E636" s="35">
        <v>55</v>
      </c>
      <c r="F636" s="31" t="s">
        <v>99</v>
      </c>
    </row>
    <row r="637" spans="1:6" s="112" customFormat="1" ht="12" x14ac:dyDescent="0.2">
      <c r="A637" s="81" t="s">
        <v>658</v>
      </c>
      <c r="B637" s="35">
        <v>60</v>
      </c>
      <c r="C637" s="35">
        <v>1</v>
      </c>
      <c r="D637" s="35">
        <v>53</v>
      </c>
      <c r="E637" s="35">
        <v>6</v>
      </c>
      <c r="F637" s="31" t="s">
        <v>99</v>
      </c>
    </row>
    <row r="638" spans="1:6" s="112" customFormat="1" ht="12" x14ac:dyDescent="0.2">
      <c r="A638" s="81" t="s">
        <v>659</v>
      </c>
      <c r="B638" s="35">
        <v>10000</v>
      </c>
      <c r="C638" s="35">
        <v>8044</v>
      </c>
      <c r="D638" s="35">
        <v>1910</v>
      </c>
      <c r="E638" s="35">
        <v>46</v>
      </c>
      <c r="F638" s="31" t="s">
        <v>112</v>
      </c>
    </row>
    <row r="639" spans="1:6" s="112" customFormat="1" ht="12" x14ac:dyDescent="0.2">
      <c r="A639" s="81" t="s">
        <v>660</v>
      </c>
      <c r="B639" s="35">
        <v>2149</v>
      </c>
      <c r="C639" s="35">
        <v>1425</v>
      </c>
      <c r="D639" s="35">
        <v>724</v>
      </c>
      <c r="E639" s="35">
        <v>0</v>
      </c>
      <c r="F639" s="31" t="s">
        <v>26</v>
      </c>
    </row>
    <row r="640" spans="1:6" s="112" customFormat="1" ht="12" x14ac:dyDescent="0.2">
      <c r="A640" s="81" t="s">
        <v>661</v>
      </c>
      <c r="B640" s="35">
        <v>11000</v>
      </c>
      <c r="C640" s="35">
        <v>10361</v>
      </c>
      <c r="D640" s="35">
        <v>639</v>
      </c>
      <c r="E640" s="35">
        <v>0</v>
      </c>
      <c r="F640" s="31" t="s">
        <v>47</v>
      </c>
    </row>
    <row r="641" spans="1:6" s="112" customFormat="1" ht="12" x14ac:dyDescent="0.2">
      <c r="A641" s="81" t="s">
        <v>662</v>
      </c>
      <c r="B641" s="35">
        <v>7002</v>
      </c>
      <c r="C641" s="35">
        <v>4849</v>
      </c>
      <c r="D641" s="35">
        <v>1014</v>
      </c>
      <c r="E641" s="35">
        <v>1139</v>
      </c>
      <c r="F641" s="31" t="s">
        <v>47</v>
      </c>
    </row>
    <row r="642" spans="1:6" s="112" customFormat="1" ht="12" x14ac:dyDescent="0.2">
      <c r="A642" s="81" t="s">
        <v>663</v>
      </c>
      <c r="B642" s="35">
        <v>5430</v>
      </c>
      <c r="C642" s="35">
        <v>2432</v>
      </c>
      <c r="D642" s="35">
        <v>2974</v>
      </c>
      <c r="E642" s="35">
        <v>24</v>
      </c>
      <c r="F642" s="31" t="s">
        <v>60</v>
      </c>
    </row>
    <row r="643" spans="1:6" s="112" customFormat="1" ht="12" x14ac:dyDescent="0.2">
      <c r="A643" s="81" t="s">
        <v>664</v>
      </c>
      <c r="B643" s="35">
        <v>2000</v>
      </c>
      <c r="C643" s="35">
        <v>1046</v>
      </c>
      <c r="D643" s="35">
        <v>943</v>
      </c>
      <c r="E643" s="35">
        <v>11</v>
      </c>
      <c r="F643" s="31" t="s">
        <v>99</v>
      </c>
    </row>
    <row r="644" spans="1:6" s="112" customFormat="1" ht="12" x14ac:dyDescent="0.2">
      <c r="A644" s="81" t="s">
        <v>665</v>
      </c>
      <c r="B644" s="35">
        <v>111</v>
      </c>
      <c r="C644" s="35">
        <v>4</v>
      </c>
      <c r="D644" s="35">
        <v>96</v>
      </c>
      <c r="E644" s="35">
        <v>11</v>
      </c>
      <c r="F644" s="31" t="s">
        <v>99</v>
      </c>
    </row>
    <row r="645" spans="1:6" s="112" customFormat="1" ht="12" x14ac:dyDescent="0.2">
      <c r="A645" s="81" t="s">
        <v>666</v>
      </c>
      <c r="B645" s="35">
        <v>37206</v>
      </c>
      <c r="C645" s="35">
        <v>8606</v>
      </c>
      <c r="D645" s="35">
        <v>28600</v>
      </c>
      <c r="E645" s="35">
        <v>0</v>
      </c>
      <c r="F645" s="31" t="s">
        <v>62</v>
      </c>
    </row>
    <row r="646" spans="1:6" s="112" customFormat="1" ht="12" x14ac:dyDescent="0.2">
      <c r="A646" s="81" t="s">
        <v>667</v>
      </c>
      <c r="B646" s="35">
        <v>5080</v>
      </c>
      <c r="C646" s="35">
        <v>1925</v>
      </c>
      <c r="D646" s="35">
        <v>2401</v>
      </c>
      <c r="E646" s="35">
        <v>754</v>
      </c>
      <c r="F646" s="31" t="s">
        <v>26</v>
      </c>
    </row>
    <row r="647" spans="1:6" x14ac:dyDescent="0.25">
      <c r="A647" s="123" t="s">
        <v>668</v>
      </c>
      <c r="B647" s="35">
        <v>211</v>
      </c>
      <c r="C647" s="35">
        <v>202</v>
      </c>
      <c r="D647" s="35">
        <v>9</v>
      </c>
      <c r="E647" s="35">
        <v>0</v>
      </c>
      <c r="F647" s="31" t="s">
        <v>26</v>
      </c>
    </row>
    <row r="648" spans="1:6" s="112" customFormat="1" ht="12" x14ac:dyDescent="0.2">
      <c r="A648" s="81" t="s">
        <v>669</v>
      </c>
      <c r="B648" s="35">
        <v>7000</v>
      </c>
      <c r="C648" s="35">
        <v>2129</v>
      </c>
      <c r="D648" s="35">
        <v>4856</v>
      </c>
      <c r="E648" s="35">
        <v>15</v>
      </c>
      <c r="F648" s="31" t="s">
        <v>62</v>
      </c>
    </row>
    <row r="649" spans="1:6" s="112" customFormat="1" ht="12" x14ac:dyDescent="0.2">
      <c r="A649" s="81" t="s">
        <v>670</v>
      </c>
      <c r="B649" s="35">
        <v>42000</v>
      </c>
      <c r="C649" s="35">
        <v>29737</v>
      </c>
      <c r="D649" s="35">
        <v>11932</v>
      </c>
      <c r="E649" s="35">
        <v>331</v>
      </c>
      <c r="F649" s="31" t="s">
        <v>99</v>
      </c>
    </row>
    <row r="650" spans="1:6" s="112" customFormat="1" ht="12" x14ac:dyDescent="0.2">
      <c r="A650" s="81" t="s">
        <v>671</v>
      </c>
      <c r="B650" s="35">
        <v>5000</v>
      </c>
      <c r="C650" s="35">
        <v>1932</v>
      </c>
      <c r="D650" s="35">
        <v>2943</v>
      </c>
      <c r="E650" s="35">
        <v>125</v>
      </c>
      <c r="F650" s="31" t="s">
        <v>62</v>
      </c>
    </row>
    <row r="651" spans="1:6" s="112" customFormat="1" ht="12" x14ac:dyDescent="0.2">
      <c r="A651" s="81" t="s">
        <v>672</v>
      </c>
      <c r="B651" s="35">
        <v>5730</v>
      </c>
      <c r="C651" s="35">
        <v>5730</v>
      </c>
      <c r="D651" s="35">
        <v>0</v>
      </c>
      <c r="E651" s="35">
        <v>0</v>
      </c>
      <c r="F651" s="31" t="s">
        <v>112</v>
      </c>
    </row>
    <row r="652" spans="1:6" s="112" customFormat="1" ht="12" x14ac:dyDescent="0.2">
      <c r="A652" s="81" t="s">
        <v>673</v>
      </c>
      <c r="B652" s="35">
        <v>1600</v>
      </c>
      <c r="C652" s="35">
        <v>962</v>
      </c>
      <c r="D652" s="35">
        <v>630</v>
      </c>
      <c r="E652" s="35">
        <v>8</v>
      </c>
      <c r="F652" s="31" t="s">
        <v>112</v>
      </c>
    </row>
    <row r="653" spans="1:6" s="112" customFormat="1" ht="12" x14ac:dyDescent="0.2">
      <c r="A653" s="81" t="s">
        <v>674</v>
      </c>
      <c r="B653" s="35">
        <v>13806</v>
      </c>
      <c r="C653" s="35">
        <v>6684</v>
      </c>
      <c r="D653" s="35">
        <v>5386</v>
      </c>
      <c r="E653" s="35">
        <v>1736</v>
      </c>
      <c r="F653" s="31" t="s">
        <v>26</v>
      </c>
    </row>
    <row r="654" spans="1:6" s="112" customFormat="1" ht="12" x14ac:dyDescent="0.2">
      <c r="A654" s="81" t="s">
        <v>675</v>
      </c>
      <c r="B654" s="35">
        <v>16000</v>
      </c>
      <c r="C654" s="35">
        <v>6900</v>
      </c>
      <c r="D654" s="35">
        <v>4000</v>
      </c>
      <c r="E654" s="35">
        <v>5100</v>
      </c>
      <c r="F654" s="31" t="s">
        <v>28</v>
      </c>
    </row>
    <row r="655" spans="1:6" s="112" customFormat="1" ht="12" x14ac:dyDescent="0.2">
      <c r="A655" s="81" t="s">
        <v>676</v>
      </c>
      <c r="B655" s="35">
        <v>5843</v>
      </c>
      <c r="C655" s="35">
        <v>35</v>
      </c>
      <c r="D655" s="35">
        <v>1787</v>
      </c>
      <c r="E655" s="35">
        <v>4021</v>
      </c>
      <c r="F655" s="31" t="s">
        <v>24</v>
      </c>
    </row>
    <row r="656" spans="1:6" s="112" customFormat="1" ht="12" x14ac:dyDescent="0.2">
      <c r="A656" s="81" t="s">
        <v>677</v>
      </c>
      <c r="B656" s="35">
        <v>5020</v>
      </c>
      <c r="C656" s="35">
        <v>1223</v>
      </c>
      <c r="D656" s="35">
        <v>3574</v>
      </c>
      <c r="E656" s="35">
        <v>223</v>
      </c>
      <c r="F656" s="31" t="s">
        <v>43</v>
      </c>
    </row>
    <row r="657" spans="1:6" s="112" customFormat="1" ht="12" x14ac:dyDescent="0.2">
      <c r="A657" s="81" t="s">
        <v>678</v>
      </c>
      <c r="B657" s="35">
        <v>190</v>
      </c>
      <c r="C657" s="35">
        <v>152</v>
      </c>
      <c r="D657" s="35">
        <v>38</v>
      </c>
      <c r="E657" s="35">
        <v>0</v>
      </c>
      <c r="F657" s="31" t="s">
        <v>112</v>
      </c>
    </row>
    <row r="658" spans="1:6" s="112" customFormat="1" ht="12" x14ac:dyDescent="0.2">
      <c r="A658" s="81" t="s">
        <v>679</v>
      </c>
      <c r="B658" s="35">
        <v>50000</v>
      </c>
      <c r="C658" s="35">
        <v>4649</v>
      </c>
      <c r="D658" s="35">
        <v>18000</v>
      </c>
      <c r="E658" s="35">
        <v>27351</v>
      </c>
      <c r="F658" s="31" t="s">
        <v>24</v>
      </c>
    </row>
    <row r="659" spans="1:6" s="112" customFormat="1" ht="12" x14ac:dyDescent="0.2">
      <c r="A659" s="81" t="s">
        <v>680</v>
      </c>
      <c r="B659" s="35">
        <v>2100</v>
      </c>
      <c r="C659" s="35">
        <v>726</v>
      </c>
      <c r="D659" s="35">
        <v>1369</v>
      </c>
      <c r="E659" s="35">
        <v>5</v>
      </c>
      <c r="F659" s="31" t="s">
        <v>99</v>
      </c>
    </row>
    <row r="660" spans="1:6" s="112" customFormat="1" ht="12" x14ac:dyDescent="0.2">
      <c r="A660" s="81" t="s">
        <v>681</v>
      </c>
      <c r="B660" s="35">
        <v>21686</v>
      </c>
      <c r="C660" s="35">
        <v>11192</v>
      </c>
      <c r="D660" s="35">
        <v>10494</v>
      </c>
      <c r="E660" s="35">
        <v>0</v>
      </c>
      <c r="F660" s="31" t="s">
        <v>62</v>
      </c>
    </row>
    <row r="661" spans="1:6" s="112" customFormat="1" ht="12" x14ac:dyDescent="0.2">
      <c r="A661" s="81" t="s">
        <v>682</v>
      </c>
      <c r="B661" s="35">
        <v>1407</v>
      </c>
      <c r="C661" s="35">
        <v>82</v>
      </c>
      <c r="D661" s="35">
        <v>1190</v>
      </c>
      <c r="E661" s="35">
        <v>135</v>
      </c>
      <c r="F661" s="31" t="s">
        <v>43</v>
      </c>
    </row>
    <row r="662" spans="1:6" s="112" customFormat="1" ht="12" x14ac:dyDescent="0.2">
      <c r="A662" s="81" t="s">
        <v>683</v>
      </c>
      <c r="B662" s="35">
        <v>5170</v>
      </c>
      <c r="C662" s="35">
        <v>1242</v>
      </c>
      <c r="D662" s="35">
        <v>3634</v>
      </c>
      <c r="E662" s="35">
        <v>294</v>
      </c>
      <c r="F662" s="31" t="s">
        <v>60</v>
      </c>
    </row>
    <row r="663" spans="1:6" s="112" customFormat="1" ht="12" x14ac:dyDescent="0.2">
      <c r="A663" s="81" t="s">
        <v>684</v>
      </c>
      <c r="B663" s="35">
        <v>5700</v>
      </c>
      <c r="C663" s="35">
        <v>3444</v>
      </c>
      <c r="D663" s="35">
        <v>2230</v>
      </c>
      <c r="E663" s="35">
        <v>26</v>
      </c>
      <c r="F663" s="31" t="s">
        <v>26</v>
      </c>
    </row>
    <row r="664" spans="1:6" s="112" customFormat="1" ht="12" x14ac:dyDescent="0.2">
      <c r="A664" s="81" t="s">
        <v>685</v>
      </c>
      <c r="B664" s="35">
        <v>4000</v>
      </c>
      <c r="C664" s="35">
        <v>2864</v>
      </c>
      <c r="D664" s="35">
        <v>726</v>
      </c>
      <c r="E664" s="35">
        <v>410</v>
      </c>
      <c r="F664" s="31" t="s">
        <v>62</v>
      </c>
    </row>
    <row r="665" spans="1:6" s="112" customFormat="1" ht="12" x14ac:dyDescent="0.2">
      <c r="A665" s="81" t="s">
        <v>686</v>
      </c>
      <c r="B665" s="35">
        <v>4800</v>
      </c>
      <c r="C665" s="35">
        <v>20</v>
      </c>
      <c r="D665" s="35">
        <v>4075</v>
      </c>
      <c r="E665" s="35">
        <v>705</v>
      </c>
      <c r="F665" s="31" t="s">
        <v>64</v>
      </c>
    </row>
    <row r="666" spans="1:6" s="112" customFormat="1" ht="12" x14ac:dyDescent="0.2">
      <c r="A666" s="81" t="s">
        <v>687</v>
      </c>
      <c r="B666" s="35">
        <v>3920</v>
      </c>
      <c r="C666" s="35">
        <v>189</v>
      </c>
      <c r="D666" s="35">
        <v>1450</v>
      </c>
      <c r="E666" s="35">
        <v>2281</v>
      </c>
      <c r="F666" s="31" t="s">
        <v>43</v>
      </c>
    </row>
    <row r="667" spans="1:6" s="112" customFormat="1" ht="12" x14ac:dyDescent="0.2">
      <c r="A667" s="81" t="s">
        <v>688</v>
      </c>
      <c r="B667" s="35">
        <v>9900</v>
      </c>
      <c r="C667" s="35">
        <v>363</v>
      </c>
      <c r="D667" s="35">
        <v>9283</v>
      </c>
      <c r="E667" s="35">
        <v>254</v>
      </c>
      <c r="F667" s="31" t="s">
        <v>26</v>
      </c>
    </row>
    <row r="668" spans="1:6" s="112" customFormat="1" ht="12" x14ac:dyDescent="0.2">
      <c r="A668" s="81" t="s">
        <v>689</v>
      </c>
      <c r="B668" s="35">
        <v>6299</v>
      </c>
      <c r="C668" s="35">
        <v>2140</v>
      </c>
      <c r="D668" s="35">
        <v>4159</v>
      </c>
      <c r="E668" s="35">
        <v>0</v>
      </c>
      <c r="F668" s="31" t="s">
        <v>26</v>
      </c>
    </row>
    <row r="669" spans="1:6" s="112" customFormat="1" ht="12" x14ac:dyDescent="0.2">
      <c r="A669" s="81" t="s">
        <v>690</v>
      </c>
      <c r="B669" s="35">
        <v>10000</v>
      </c>
      <c r="C669" s="35">
        <v>489</v>
      </c>
      <c r="D669" s="35">
        <v>9511</v>
      </c>
      <c r="E669" s="35">
        <v>0</v>
      </c>
      <c r="F669" s="31" t="s">
        <v>26</v>
      </c>
    </row>
    <row r="670" spans="1:6" s="112" customFormat="1" ht="12" x14ac:dyDescent="0.2">
      <c r="A670" s="81" t="s">
        <v>691</v>
      </c>
      <c r="B670" s="35">
        <v>2500</v>
      </c>
      <c r="C670" s="35">
        <v>848</v>
      </c>
      <c r="D670" s="35">
        <v>1620</v>
      </c>
      <c r="E670" s="35">
        <v>32</v>
      </c>
      <c r="F670" s="31" t="s">
        <v>99</v>
      </c>
    </row>
    <row r="671" spans="1:6" s="112" customFormat="1" ht="12" x14ac:dyDescent="0.2">
      <c r="A671" s="81" t="s">
        <v>692</v>
      </c>
      <c r="B671" s="35">
        <v>502</v>
      </c>
      <c r="C671" s="35">
        <v>22</v>
      </c>
      <c r="D671" s="35">
        <v>443</v>
      </c>
      <c r="E671" s="35">
        <v>37</v>
      </c>
      <c r="F671" s="31" t="s">
        <v>60</v>
      </c>
    </row>
    <row r="672" spans="1:6" s="112" customFormat="1" ht="12" x14ac:dyDescent="0.2">
      <c r="A672" s="81" t="s">
        <v>693</v>
      </c>
      <c r="B672" s="35">
        <v>281</v>
      </c>
      <c r="C672" s="35">
        <v>26</v>
      </c>
      <c r="D672" s="35">
        <v>249</v>
      </c>
      <c r="E672" s="35">
        <v>6</v>
      </c>
      <c r="F672" s="31" t="s">
        <v>26</v>
      </c>
    </row>
    <row r="673" spans="1:6" s="112" customFormat="1" ht="12" x14ac:dyDescent="0.2">
      <c r="A673" s="81" t="s">
        <v>694</v>
      </c>
      <c r="B673" s="35">
        <v>11600</v>
      </c>
      <c r="C673" s="35">
        <v>7460</v>
      </c>
      <c r="D673" s="35">
        <v>4140</v>
      </c>
      <c r="E673" s="35">
        <v>0</v>
      </c>
      <c r="F673" s="31" t="s">
        <v>99</v>
      </c>
    </row>
    <row r="674" spans="1:6" s="112" customFormat="1" ht="12" x14ac:dyDescent="0.2">
      <c r="A674" s="81" t="s">
        <v>695</v>
      </c>
      <c r="B674" s="35">
        <v>23296</v>
      </c>
      <c r="C674" s="35">
        <v>3922</v>
      </c>
      <c r="D674" s="35">
        <v>16620</v>
      </c>
      <c r="E674" s="35">
        <v>2754</v>
      </c>
      <c r="F674" s="31" t="s">
        <v>43</v>
      </c>
    </row>
    <row r="675" spans="1:6" s="112" customFormat="1" ht="12" x14ac:dyDescent="0.2">
      <c r="A675" s="81" t="s">
        <v>696</v>
      </c>
      <c r="B675" s="35">
        <v>61594</v>
      </c>
      <c r="C675" s="35">
        <v>51250</v>
      </c>
      <c r="D675" s="35">
        <v>10344</v>
      </c>
      <c r="E675" s="35">
        <v>0</v>
      </c>
      <c r="F675" s="31" t="s">
        <v>99</v>
      </c>
    </row>
    <row r="676" spans="1:6" s="112" customFormat="1" ht="12" x14ac:dyDescent="0.2">
      <c r="A676" s="81" t="s">
        <v>697</v>
      </c>
      <c r="B676" s="35">
        <v>1500</v>
      </c>
      <c r="C676" s="35">
        <v>115</v>
      </c>
      <c r="D676" s="35">
        <v>1360</v>
      </c>
      <c r="E676" s="35">
        <v>25</v>
      </c>
      <c r="F676" s="31" t="s">
        <v>112</v>
      </c>
    </row>
    <row r="677" spans="1:6" s="112" customFormat="1" ht="12" x14ac:dyDescent="0.2">
      <c r="A677" s="81" t="s">
        <v>698</v>
      </c>
      <c r="B677" s="35">
        <v>5000</v>
      </c>
      <c r="C677" s="35">
        <v>107</v>
      </c>
      <c r="D677" s="35">
        <v>512</v>
      </c>
      <c r="E677" s="35">
        <v>4381</v>
      </c>
      <c r="F677" s="31" t="s">
        <v>335</v>
      </c>
    </row>
    <row r="678" spans="1:6" s="112" customFormat="1" ht="12" x14ac:dyDescent="0.2">
      <c r="A678" s="81" t="s">
        <v>699</v>
      </c>
      <c r="B678" s="35">
        <v>13806</v>
      </c>
      <c r="C678" s="35">
        <v>7546</v>
      </c>
      <c r="D678" s="35">
        <v>6214</v>
      </c>
      <c r="E678" s="35">
        <v>46</v>
      </c>
      <c r="F678" s="31" t="s">
        <v>26</v>
      </c>
    </row>
    <row r="679" spans="1:6" s="112" customFormat="1" ht="12" x14ac:dyDescent="0.2">
      <c r="A679" s="81" t="s">
        <v>700</v>
      </c>
      <c r="B679" s="35">
        <v>3000</v>
      </c>
      <c r="C679" s="35">
        <v>1646</v>
      </c>
      <c r="D679" s="35">
        <v>1341</v>
      </c>
      <c r="E679" s="35">
        <v>13</v>
      </c>
      <c r="F679" s="31" t="s">
        <v>99</v>
      </c>
    </row>
    <row r="680" spans="1:6" s="112" customFormat="1" ht="12" x14ac:dyDescent="0.2">
      <c r="A680" s="81" t="s">
        <v>701</v>
      </c>
      <c r="B680" s="35">
        <v>100</v>
      </c>
      <c r="C680" s="35">
        <v>1</v>
      </c>
      <c r="D680" s="35">
        <v>89</v>
      </c>
      <c r="E680" s="35">
        <v>10</v>
      </c>
      <c r="F680" s="31" t="s">
        <v>112</v>
      </c>
    </row>
    <row r="681" spans="1:6" s="112" customFormat="1" ht="12" x14ac:dyDescent="0.2">
      <c r="A681" s="81" t="s">
        <v>702</v>
      </c>
      <c r="B681" s="35">
        <v>10000</v>
      </c>
      <c r="C681" s="35">
        <v>1300</v>
      </c>
      <c r="D681" s="35">
        <v>8700</v>
      </c>
      <c r="E681" s="35">
        <v>0</v>
      </c>
      <c r="F681" s="31" t="s">
        <v>364</v>
      </c>
    </row>
    <row r="682" spans="1:6" s="112" customFormat="1" ht="12" x14ac:dyDescent="0.2">
      <c r="A682" s="81" t="s">
        <v>703</v>
      </c>
      <c r="B682" s="35">
        <v>3720</v>
      </c>
      <c r="C682" s="35">
        <v>1629</v>
      </c>
      <c r="D682" s="35">
        <v>1730</v>
      </c>
      <c r="E682" s="35">
        <v>361</v>
      </c>
      <c r="F682" s="31" t="s">
        <v>26</v>
      </c>
    </row>
    <row r="683" spans="1:6" s="112" customFormat="1" ht="12" x14ac:dyDescent="0.2">
      <c r="A683" s="81" t="s">
        <v>704</v>
      </c>
      <c r="B683" s="35">
        <v>12050</v>
      </c>
      <c r="C683" s="35">
        <v>9478</v>
      </c>
      <c r="D683" s="35">
        <v>2523</v>
      </c>
      <c r="E683" s="35">
        <v>49</v>
      </c>
      <c r="F683" s="31" t="s">
        <v>99</v>
      </c>
    </row>
    <row r="684" spans="1:6" s="112" customFormat="1" ht="12" x14ac:dyDescent="0.2">
      <c r="A684" s="81" t="s">
        <v>705</v>
      </c>
      <c r="B684" s="35">
        <v>1296</v>
      </c>
      <c r="C684" s="35">
        <v>102</v>
      </c>
      <c r="D684" s="35">
        <v>1071</v>
      </c>
      <c r="E684" s="35">
        <v>123</v>
      </c>
      <c r="F684" s="31" t="s">
        <v>60</v>
      </c>
    </row>
    <row r="685" spans="1:6" s="112" customFormat="1" ht="12" x14ac:dyDescent="0.2">
      <c r="A685" s="81" t="s">
        <v>706</v>
      </c>
      <c r="B685" s="35">
        <v>4000</v>
      </c>
      <c r="C685" s="35">
        <v>1371</v>
      </c>
      <c r="D685" s="35">
        <v>2602</v>
      </c>
      <c r="E685" s="35">
        <v>27</v>
      </c>
      <c r="F685" s="31" t="s">
        <v>62</v>
      </c>
    </row>
    <row r="686" spans="1:6" s="112" customFormat="1" ht="12" x14ac:dyDescent="0.2">
      <c r="A686" s="81" t="s">
        <v>707</v>
      </c>
      <c r="B686" s="35">
        <v>2000</v>
      </c>
      <c r="C686" s="35">
        <v>1696</v>
      </c>
      <c r="D686" s="35">
        <v>304</v>
      </c>
      <c r="E686" s="35">
        <v>0</v>
      </c>
      <c r="F686" s="31" t="s">
        <v>99</v>
      </c>
    </row>
    <row r="687" spans="1:6" s="112" customFormat="1" ht="12" x14ac:dyDescent="0.2">
      <c r="A687" s="81" t="s">
        <v>708</v>
      </c>
      <c r="B687" s="35">
        <v>5800</v>
      </c>
      <c r="C687" s="35">
        <v>1596</v>
      </c>
      <c r="D687" s="35">
        <v>4181</v>
      </c>
      <c r="E687" s="35">
        <v>23</v>
      </c>
      <c r="F687" s="31" t="s">
        <v>62</v>
      </c>
    </row>
    <row r="688" spans="1:6" s="112" customFormat="1" ht="12" x14ac:dyDescent="0.2">
      <c r="A688" s="81" t="s">
        <v>709</v>
      </c>
      <c r="B688" s="35">
        <v>4600</v>
      </c>
      <c r="C688" s="35">
        <v>710</v>
      </c>
      <c r="D688" s="35">
        <v>3870</v>
      </c>
      <c r="E688" s="35">
        <v>20</v>
      </c>
      <c r="F688" s="31" t="s">
        <v>62</v>
      </c>
    </row>
    <row r="689" spans="1:6" s="112" customFormat="1" ht="12" x14ac:dyDescent="0.2">
      <c r="A689" s="81" t="s">
        <v>710</v>
      </c>
      <c r="B689" s="35">
        <v>2610</v>
      </c>
      <c r="C689" s="35">
        <v>153</v>
      </c>
      <c r="D689" s="35">
        <v>2177</v>
      </c>
      <c r="E689" s="35">
        <v>280</v>
      </c>
      <c r="F689" s="31" t="s">
        <v>64</v>
      </c>
    </row>
    <row r="690" spans="1:6" s="112" customFormat="1" ht="12" x14ac:dyDescent="0.2">
      <c r="A690" s="81" t="s">
        <v>711</v>
      </c>
      <c r="B690" s="35">
        <v>5000</v>
      </c>
      <c r="C690" s="35">
        <v>2721</v>
      </c>
      <c r="D690" s="35">
        <v>1544</v>
      </c>
      <c r="E690" s="35">
        <v>735</v>
      </c>
      <c r="F690" s="31" t="s">
        <v>112</v>
      </c>
    </row>
    <row r="691" spans="1:6" s="112" customFormat="1" ht="12" x14ac:dyDescent="0.2">
      <c r="A691" s="81" t="s">
        <v>712</v>
      </c>
      <c r="B691" s="35">
        <v>854</v>
      </c>
      <c r="C691" s="35">
        <v>29</v>
      </c>
      <c r="D691" s="35">
        <v>588</v>
      </c>
      <c r="E691" s="35">
        <v>237</v>
      </c>
      <c r="F691" s="31" t="s">
        <v>64</v>
      </c>
    </row>
    <row r="692" spans="1:6" s="112" customFormat="1" ht="12" x14ac:dyDescent="0.2">
      <c r="A692" s="81" t="s">
        <v>713</v>
      </c>
      <c r="B692" s="35">
        <v>5530</v>
      </c>
      <c r="C692" s="35">
        <v>3396</v>
      </c>
      <c r="D692" s="35">
        <v>2003</v>
      </c>
      <c r="E692" s="35">
        <v>131</v>
      </c>
      <c r="F692" s="31" t="s">
        <v>60</v>
      </c>
    </row>
    <row r="693" spans="1:6" s="112" customFormat="1" ht="12" x14ac:dyDescent="0.2">
      <c r="A693" s="81" t="s">
        <v>714</v>
      </c>
      <c r="B693" s="35">
        <v>7000</v>
      </c>
      <c r="C693" s="35">
        <v>4238</v>
      </c>
      <c r="D693" s="35">
        <v>2591</v>
      </c>
      <c r="E693" s="35">
        <v>171</v>
      </c>
      <c r="F693" s="31" t="s">
        <v>99</v>
      </c>
    </row>
    <row r="694" spans="1:6" s="112" customFormat="1" ht="12" x14ac:dyDescent="0.2">
      <c r="A694" s="81" t="s">
        <v>715</v>
      </c>
      <c r="B694" s="35">
        <v>3520</v>
      </c>
      <c r="C694" s="35">
        <v>1894</v>
      </c>
      <c r="D694" s="35">
        <v>1279</v>
      </c>
      <c r="E694" s="35">
        <v>347</v>
      </c>
      <c r="F694" s="31" t="s">
        <v>26</v>
      </c>
    </row>
    <row r="695" spans="1:6" s="112" customFormat="1" ht="12" x14ac:dyDescent="0.2">
      <c r="A695" s="81" t="s">
        <v>716</v>
      </c>
      <c r="B695" s="35">
        <v>5000</v>
      </c>
      <c r="C695" s="35">
        <v>2922</v>
      </c>
      <c r="D695" s="35">
        <v>2078</v>
      </c>
      <c r="E695" s="35">
        <v>0</v>
      </c>
      <c r="F695" s="31" t="s">
        <v>99</v>
      </c>
    </row>
    <row r="696" spans="1:6" s="112" customFormat="1" ht="12" x14ac:dyDescent="0.2">
      <c r="A696" s="81" t="s">
        <v>717</v>
      </c>
      <c r="B696" s="35">
        <v>1600</v>
      </c>
      <c r="C696" s="35">
        <v>2</v>
      </c>
      <c r="D696" s="35">
        <v>1566</v>
      </c>
      <c r="E696" s="35">
        <v>32</v>
      </c>
      <c r="F696" s="31" t="s">
        <v>112</v>
      </c>
    </row>
    <row r="697" spans="1:6" s="112" customFormat="1" ht="12" x14ac:dyDescent="0.2">
      <c r="A697" s="81" t="s">
        <v>718</v>
      </c>
      <c r="B697" s="35">
        <v>10000</v>
      </c>
      <c r="C697" s="35">
        <v>7537</v>
      </c>
      <c r="D697" s="35">
        <v>2463</v>
      </c>
      <c r="E697" s="35">
        <v>0</v>
      </c>
      <c r="F697" s="31" t="s">
        <v>112</v>
      </c>
    </row>
    <row r="698" spans="1:6" s="112" customFormat="1" ht="12" x14ac:dyDescent="0.2">
      <c r="A698" s="81" t="s">
        <v>719</v>
      </c>
      <c r="B698" s="35">
        <v>352</v>
      </c>
      <c r="C698" s="35">
        <v>28</v>
      </c>
      <c r="D698" s="35">
        <v>324</v>
      </c>
      <c r="E698" s="35">
        <v>0</v>
      </c>
      <c r="F698" s="31" t="s">
        <v>26</v>
      </c>
    </row>
    <row r="699" spans="1:6" s="112" customFormat="1" ht="12" x14ac:dyDescent="0.2">
      <c r="A699" s="81" t="s">
        <v>720</v>
      </c>
      <c r="B699" s="35">
        <v>28000</v>
      </c>
      <c r="C699" s="35">
        <v>846</v>
      </c>
      <c r="D699" s="35">
        <v>17791</v>
      </c>
      <c r="E699" s="35">
        <v>9363</v>
      </c>
      <c r="F699" s="31" t="s">
        <v>28</v>
      </c>
    </row>
    <row r="700" spans="1:6" s="112" customFormat="1" ht="12" x14ac:dyDescent="0.2">
      <c r="A700" s="81" t="s">
        <v>721</v>
      </c>
      <c r="B700" s="35">
        <v>2000</v>
      </c>
      <c r="C700" s="35">
        <v>949</v>
      </c>
      <c r="D700" s="35">
        <v>1051</v>
      </c>
      <c r="E700" s="35">
        <v>0</v>
      </c>
      <c r="F700" s="31" t="s">
        <v>99</v>
      </c>
    </row>
    <row r="701" spans="1:6" s="112" customFormat="1" ht="12" x14ac:dyDescent="0.2">
      <c r="A701" s="81" t="s">
        <v>722</v>
      </c>
      <c r="B701" s="35">
        <v>70</v>
      </c>
      <c r="C701" s="35">
        <v>1</v>
      </c>
      <c r="D701" s="35">
        <v>62</v>
      </c>
      <c r="E701" s="35">
        <v>7</v>
      </c>
      <c r="F701" s="31" t="s">
        <v>112</v>
      </c>
    </row>
    <row r="702" spans="1:6" s="112" customFormat="1" ht="12" x14ac:dyDescent="0.2">
      <c r="A702" s="81" t="s">
        <v>723</v>
      </c>
      <c r="B702" s="35">
        <v>70</v>
      </c>
      <c r="C702" s="35">
        <v>1</v>
      </c>
      <c r="D702" s="35">
        <v>62</v>
      </c>
      <c r="E702" s="35">
        <v>7</v>
      </c>
      <c r="F702" s="31" t="s">
        <v>99</v>
      </c>
    </row>
    <row r="703" spans="1:6" s="112" customFormat="1" ht="12" x14ac:dyDescent="0.2">
      <c r="A703" s="81" t="s">
        <v>724</v>
      </c>
      <c r="B703" s="35">
        <v>500</v>
      </c>
      <c r="C703" s="35">
        <v>30</v>
      </c>
      <c r="D703" s="35">
        <v>461</v>
      </c>
      <c r="E703" s="35">
        <v>9</v>
      </c>
      <c r="F703" s="31" t="s">
        <v>26</v>
      </c>
    </row>
    <row r="704" spans="1:6" s="112" customFormat="1" ht="12" x14ac:dyDescent="0.2">
      <c r="A704" s="81" t="s">
        <v>725</v>
      </c>
      <c r="B704" s="35">
        <v>20560</v>
      </c>
      <c r="C704" s="35">
        <v>1827</v>
      </c>
      <c r="D704" s="35">
        <v>8798</v>
      </c>
      <c r="E704" s="35">
        <v>9935</v>
      </c>
      <c r="F704" s="31" t="s">
        <v>47</v>
      </c>
    </row>
    <row r="705" spans="1:7" s="112" customFormat="1" ht="12" x14ac:dyDescent="0.2">
      <c r="A705" s="81" t="s">
        <v>726</v>
      </c>
      <c r="B705" s="35">
        <v>13806</v>
      </c>
      <c r="C705" s="35">
        <v>7069</v>
      </c>
      <c r="D705" s="35">
        <v>6697</v>
      </c>
      <c r="E705" s="35">
        <v>40</v>
      </c>
      <c r="F705" s="31" t="s">
        <v>26</v>
      </c>
    </row>
    <row r="706" spans="1:7" s="112" customFormat="1" ht="12" x14ac:dyDescent="0.2">
      <c r="A706" s="120" t="s">
        <v>727</v>
      </c>
      <c r="B706" s="35" t="s">
        <v>15</v>
      </c>
      <c r="C706" s="35" t="s">
        <v>15</v>
      </c>
      <c r="D706" s="35" t="s">
        <v>15</v>
      </c>
      <c r="E706" s="35" t="s">
        <v>15</v>
      </c>
      <c r="F706" s="31" t="s">
        <v>15</v>
      </c>
    </row>
    <row r="707" spans="1:7" s="112" customFormat="1" ht="12" x14ac:dyDescent="0.2">
      <c r="A707" s="81" t="s">
        <v>728</v>
      </c>
      <c r="B707" s="35">
        <v>21900</v>
      </c>
      <c r="C707" s="35">
        <v>21900</v>
      </c>
      <c r="D707" s="35">
        <v>0</v>
      </c>
      <c r="E707" s="35">
        <v>0</v>
      </c>
      <c r="F707" s="31" t="s">
        <v>112</v>
      </c>
    </row>
    <row r="708" spans="1:7" s="112" customFormat="1" ht="12" x14ac:dyDescent="0.2">
      <c r="A708" s="81" t="s">
        <v>729</v>
      </c>
      <c r="B708" s="35">
        <v>100000</v>
      </c>
      <c r="C708" s="35">
        <v>93682</v>
      </c>
      <c r="D708" s="35">
        <v>6318</v>
      </c>
      <c r="E708" s="35">
        <v>0</v>
      </c>
      <c r="F708" s="31" t="s">
        <v>26</v>
      </c>
    </row>
    <row r="709" spans="1:7" s="112" customFormat="1" ht="12" x14ac:dyDescent="0.2">
      <c r="A709" s="39" t="s">
        <v>306</v>
      </c>
      <c r="B709" s="40">
        <f>SUM(B485:B708)</f>
        <v>1572968</v>
      </c>
      <c r="C709" s="40">
        <f t="shared" ref="C709:E709" si="4">SUM(C485:C708)</f>
        <v>800769</v>
      </c>
      <c r="D709" s="40">
        <f t="shared" si="4"/>
        <v>632898</v>
      </c>
      <c r="E709" s="40">
        <f t="shared" si="4"/>
        <v>139301</v>
      </c>
      <c r="F709" s="132" t="s">
        <v>15</v>
      </c>
    </row>
    <row r="710" spans="1:7" s="112" customFormat="1" ht="12" x14ac:dyDescent="0.2">
      <c r="A710" s="39" t="s">
        <v>730</v>
      </c>
      <c r="B710" s="40">
        <f>SUM(B479+B709)</f>
        <v>2950901</v>
      </c>
      <c r="C710" s="83">
        <f t="shared" ref="C710:E710" si="5">SUM(C479+C709)</f>
        <v>820919</v>
      </c>
      <c r="D710" s="83">
        <f t="shared" si="5"/>
        <v>1291028</v>
      </c>
      <c r="E710" s="83">
        <f t="shared" si="5"/>
        <v>838954</v>
      </c>
      <c r="F710" s="132" t="s">
        <v>15</v>
      </c>
    </row>
    <row r="711" spans="1:7" s="112" customFormat="1" ht="12" x14ac:dyDescent="0.2">
      <c r="A711" s="132" t="s">
        <v>308</v>
      </c>
      <c r="B711" s="133" t="s">
        <v>187</v>
      </c>
      <c r="C711" s="133" t="s">
        <v>187</v>
      </c>
      <c r="D711" s="134">
        <f>D712-D710</f>
        <v>346395.7397700001</v>
      </c>
      <c r="E711" s="133" t="s">
        <v>187</v>
      </c>
      <c r="F711" s="133" t="s">
        <v>309</v>
      </c>
    </row>
    <row r="712" spans="1:7" s="112" customFormat="1" ht="12.75" thickBot="1" x14ac:dyDescent="0.25">
      <c r="A712" s="74" t="s">
        <v>731</v>
      </c>
      <c r="B712" s="125" t="s">
        <v>15</v>
      </c>
      <c r="C712" s="125" t="s">
        <v>15</v>
      </c>
      <c r="D712" s="135">
        <f>ABS([1]DET!$F$135)*1000</f>
        <v>1637423.7397700001</v>
      </c>
      <c r="E712" s="125" t="s">
        <v>15</v>
      </c>
      <c r="F712" s="125" t="s">
        <v>15</v>
      </c>
    </row>
    <row r="713" spans="1:7" s="112" customFormat="1" ht="12" x14ac:dyDescent="0.2">
      <c r="A713" s="87" t="s">
        <v>504</v>
      </c>
      <c r="B713" s="136" t="s">
        <v>15</v>
      </c>
      <c r="C713" s="136" t="s">
        <v>15</v>
      </c>
      <c r="D713" s="136" t="s">
        <v>15</v>
      </c>
      <c r="E713" s="136" t="s">
        <v>15</v>
      </c>
      <c r="F713" s="136" t="s">
        <v>15</v>
      </c>
      <c r="G713" s="136" t="s">
        <v>15</v>
      </c>
    </row>
    <row r="714" spans="1:7" s="112" customFormat="1" ht="12" x14ac:dyDescent="0.2">
      <c r="A714" s="89" t="s">
        <v>66</v>
      </c>
      <c r="B714" s="90" t="s">
        <v>15</v>
      </c>
      <c r="C714" s="90" t="s">
        <v>15</v>
      </c>
      <c r="D714" s="90" t="s">
        <v>15</v>
      </c>
      <c r="E714" s="90" t="s">
        <v>15</v>
      </c>
      <c r="F714" s="90" t="s">
        <v>15</v>
      </c>
    </row>
    <row r="715" spans="1:7" s="112" customFormat="1" ht="12" x14ac:dyDescent="0.2">
      <c r="A715" s="110" t="s">
        <v>732</v>
      </c>
      <c r="B715" s="89"/>
      <c r="C715" s="89"/>
      <c r="D715" s="89"/>
      <c r="E715" s="89"/>
      <c r="F715" s="89"/>
    </row>
    <row r="716" spans="1:7" s="112" customFormat="1" ht="12" x14ac:dyDescent="0.2">
      <c r="A716" s="110" t="s">
        <v>733</v>
      </c>
      <c r="B716" s="89"/>
      <c r="C716" s="89"/>
      <c r="D716" s="89"/>
      <c r="E716" s="89"/>
      <c r="F716" s="89"/>
    </row>
    <row r="717" spans="1:7" s="112" customFormat="1" ht="12" x14ac:dyDescent="0.2">
      <c r="A717" s="110" t="s">
        <v>734</v>
      </c>
      <c r="B717" s="89"/>
      <c r="C717" s="89"/>
      <c r="D717" s="89"/>
      <c r="E717" s="89"/>
      <c r="F717" s="89"/>
    </row>
    <row r="718" spans="1:7" s="112" customFormat="1" ht="12" x14ac:dyDescent="0.2">
      <c r="A718" s="110" t="s">
        <v>735</v>
      </c>
      <c r="B718" s="89"/>
      <c r="C718" s="89"/>
      <c r="D718" s="89"/>
      <c r="E718" s="89"/>
      <c r="F718" s="89"/>
    </row>
    <row r="719" spans="1:7" s="112" customFormat="1" ht="12" x14ac:dyDescent="0.2">
      <c r="A719" s="110" t="s">
        <v>736</v>
      </c>
      <c r="B719" s="137"/>
      <c r="C719" s="137"/>
      <c r="D719" s="137"/>
      <c r="E719" s="137"/>
      <c r="F719" s="137"/>
    </row>
    <row r="720" spans="1:7" s="112" customFormat="1" ht="12" x14ac:dyDescent="0.2">
      <c r="A720" s="110" t="s">
        <v>737</v>
      </c>
      <c r="B720" s="137"/>
      <c r="C720" s="137"/>
      <c r="D720" s="137"/>
      <c r="E720" s="137"/>
      <c r="F720" s="137"/>
    </row>
    <row r="721" spans="1:7" s="112" customFormat="1" ht="12" x14ac:dyDescent="0.2">
      <c r="A721" s="367" t="s">
        <v>184</v>
      </c>
      <c r="B721" s="367"/>
      <c r="C721" s="367"/>
      <c r="D721" s="367"/>
      <c r="E721" s="367"/>
      <c r="F721" s="367"/>
      <c r="G721" s="367"/>
    </row>
    <row r="722" spans="1:7" s="112" customFormat="1" ht="12" x14ac:dyDescent="0.2">
      <c r="A722" s="368" t="s">
        <v>258</v>
      </c>
      <c r="B722" s="368"/>
      <c r="C722" s="368"/>
      <c r="D722" s="368"/>
      <c r="E722" s="368"/>
      <c r="F722" s="368"/>
      <c r="G722" s="368"/>
    </row>
    <row r="723" spans="1:7" s="112" customFormat="1" ht="48" x14ac:dyDescent="0.2">
      <c r="A723" s="138" t="s">
        <v>15</v>
      </c>
      <c r="B723" s="28" t="s">
        <v>18</v>
      </c>
      <c r="C723" s="28" t="s">
        <v>19</v>
      </c>
      <c r="D723" s="28" t="s">
        <v>259</v>
      </c>
    </row>
    <row r="724" spans="1:7" s="112" customFormat="1" ht="12" x14ac:dyDescent="0.2">
      <c r="A724" s="139" t="s">
        <v>738</v>
      </c>
      <c r="B724" s="38">
        <v>90</v>
      </c>
      <c r="C724" s="38">
        <v>82</v>
      </c>
      <c r="D724" s="31" t="s">
        <v>64</v>
      </c>
    </row>
    <row r="725" spans="1:7" s="112" customFormat="1" ht="12" x14ac:dyDescent="0.2">
      <c r="A725" s="139" t="s">
        <v>739</v>
      </c>
      <c r="B725" s="38">
        <v>5000</v>
      </c>
      <c r="C725" s="38">
        <v>4883</v>
      </c>
      <c r="D725" s="31" t="s">
        <v>64</v>
      </c>
    </row>
    <row r="726" spans="1:7" s="112" customFormat="1" ht="12" x14ac:dyDescent="0.2">
      <c r="A726" s="140" t="s">
        <v>740</v>
      </c>
      <c r="B726" s="38">
        <v>6000</v>
      </c>
      <c r="C726" s="38">
        <v>2936</v>
      </c>
      <c r="D726" s="131" t="s">
        <v>60</v>
      </c>
      <c r="E726" s="141" t="s">
        <v>15</v>
      </c>
      <c r="F726" s="141"/>
      <c r="G726" s="141"/>
    </row>
    <row r="727" spans="1:7" s="112" customFormat="1" ht="12" x14ac:dyDescent="0.2">
      <c r="A727" s="139" t="s">
        <v>741</v>
      </c>
      <c r="B727" s="38">
        <v>400</v>
      </c>
      <c r="C727" s="38">
        <v>356</v>
      </c>
      <c r="D727" s="31" t="s">
        <v>60</v>
      </c>
    </row>
    <row r="728" spans="1:7" s="112" customFormat="1" ht="12" x14ac:dyDescent="0.2">
      <c r="A728" s="139" t="s">
        <v>742</v>
      </c>
      <c r="B728" s="38">
        <v>63</v>
      </c>
      <c r="C728" s="38">
        <v>57</v>
      </c>
      <c r="D728" s="31" t="s">
        <v>64</v>
      </c>
    </row>
    <row r="729" spans="1:7" s="112" customFormat="1" ht="12" x14ac:dyDescent="0.2">
      <c r="A729" s="139" t="s">
        <v>743</v>
      </c>
      <c r="B729" s="38">
        <v>60</v>
      </c>
      <c r="C729" s="38">
        <v>60</v>
      </c>
      <c r="D729" s="31" t="s">
        <v>64</v>
      </c>
    </row>
    <row r="730" spans="1:7" s="112" customFormat="1" ht="12" x14ac:dyDescent="0.2">
      <c r="A730" s="139" t="s">
        <v>744</v>
      </c>
      <c r="B730" s="38">
        <v>6890</v>
      </c>
      <c r="C730" s="38">
        <v>6890</v>
      </c>
      <c r="D730" s="31" t="s">
        <v>64</v>
      </c>
    </row>
    <row r="731" spans="1:7" s="112" customFormat="1" ht="12" x14ac:dyDescent="0.2">
      <c r="A731" s="139" t="s">
        <v>745</v>
      </c>
      <c r="B731" s="38">
        <v>13500</v>
      </c>
      <c r="C731" s="38">
        <v>13500</v>
      </c>
      <c r="D731" s="31" t="s">
        <v>64</v>
      </c>
    </row>
    <row r="732" spans="1:7" s="112" customFormat="1" ht="12" x14ac:dyDescent="0.2">
      <c r="A732" s="139" t="s">
        <v>746</v>
      </c>
      <c r="B732" s="38">
        <v>5000</v>
      </c>
      <c r="C732" s="38">
        <v>4500</v>
      </c>
      <c r="D732" s="31" t="s">
        <v>64</v>
      </c>
    </row>
    <row r="733" spans="1:7" s="112" customFormat="1" ht="12" x14ac:dyDescent="0.2">
      <c r="A733" s="139" t="s">
        <v>747</v>
      </c>
      <c r="B733" s="38">
        <v>90</v>
      </c>
      <c r="C733" s="38">
        <v>81</v>
      </c>
      <c r="D733" s="31" t="s">
        <v>64</v>
      </c>
    </row>
    <row r="734" spans="1:7" s="112" customFormat="1" ht="12" x14ac:dyDescent="0.2">
      <c r="A734" s="139" t="s">
        <v>748</v>
      </c>
      <c r="B734" s="38">
        <v>849</v>
      </c>
      <c r="C734" s="38">
        <v>849</v>
      </c>
      <c r="D734" s="31" t="s">
        <v>60</v>
      </c>
    </row>
    <row r="735" spans="1:7" s="112" customFormat="1" ht="12" x14ac:dyDescent="0.2">
      <c r="A735" s="139" t="s">
        <v>749</v>
      </c>
      <c r="B735" s="38">
        <v>5700</v>
      </c>
      <c r="C735" s="38">
        <v>5694</v>
      </c>
      <c r="D735" s="31" t="s">
        <v>60</v>
      </c>
    </row>
    <row r="736" spans="1:7" s="112" customFormat="1" ht="12" x14ac:dyDescent="0.2">
      <c r="A736" s="139" t="s">
        <v>750</v>
      </c>
      <c r="B736" s="38">
        <v>1000</v>
      </c>
      <c r="C736" s="38">
        <v>1000</v>
      </c>
      <c r="D736" s="31" t="s">
        <v>64</v>
      </c>
    </row>
    <row r="737" spans="1:4" s="112" customFormat="1" ht="12" x14ac:dyDescent="0.2">
      <c r="A737" s="139" t="s">
        <v>751</v>
      </c>
      <c r="B737" s="38">
        <v>2500</v>
      </c>
      <c r="C737" s="38">
        <v>2489</v>
      </c>
      <c r="D737" s="31" t="s">
        <v>64</v>
      </c>
    </row>
    <row r="738" spans="1:4" s="112" customFormat="1" ht="12" x14ac:dyDescent="0.2">
      <c r="A738" s="139" t="s">
        <v>752</v>
      </c>
      <c r="B738" s="38">
        <v>660</v>
      </c>
      <c r="C738" s="38">
        <v>660</v>
      </c>
      <c r="D738" s="31" t="s">
        <v>26</v>
      </c>
    </row>
    <row r="739" spans="1:4" s="112" customFormat="1" ht="12" x14ac:dyDescent="0.2">
      <c r="A739" s="139" t="s">
        <v>753</v>
      </c>
      <c r="B739" s="38">
        <v>700</v>
      </c>
      <c r="C739" s="38">
        <v>700</v>
      </c>
      <c r="D739" s="31" t="s">
        <v>64</v>
      </c>
    </row>
    <row r="740" spans="1:4" s="112" customFormat="1" ht="12" x14ac:dyDescent="0.2">
      <c r="A740" s="139" t="s">
        <v>754</v>
      </c>
      <c r="B740" s="38">
        <v>1000</v>
      </c>
      <c r="C740" s="38">
        <v>1000</v>
      </c>
      <c r="D740" s="31" t="s">
        <v>64</v>
      </c>
    </row>
    <row r="741" spans="1:4" s="112" customFormat="1" ht="12" x14ac:dyDescent="0.2">
      <c r="A741" s="139" t="s">
        <v>755</v>
      </c>
      <c r="B741" s="38">
        <v>500</v>
      </c>
      <c r="C741" s="38">
        <v>500</v>
      </c>
      <c r="D741" s="31" t="s">
        <v>60</v>
      </c>
    </row>
    <row r="742" spans="1:4" s="112" customFormat="1" ht="12" x14ac:dyDescent="0.2">
      <c r="A742" s="139" t="s">
        <v>756</v>
      </c>
      <c r="B742" s="38">
        <v>64</v>
      </c>
      <c r="C742" s="38">
        <v>58</v>
      </c>
      <c r="D742" s="31" t="s">
        <v>64</v>
      </c>
    </row>
    <row r="743" spans="1:4" s="112" customFormat="1" ht="12" x14ac:dyDescent="0.2">
      <c r="A743" s="139" t="s">
        <v>757</v>
      </c>
      <c r="B743" s="38">
        <v>151</v>
      </c>
      <c r="C743" s="38">
        <v>121</v>
      </c>
      <c r="D743" s="31" t="s">
        <v>64</v>
      </c>
    </row>
    <row r="744" spans="1:4" s="112" customFormat="1" ht="12" x14ac:dyDescent="0.2">
      <c r="A744" s="139" t="s">
        <v>758</v>
      </c>
      <c r="B744" s="38">
        <v>11000</v>
      </c>
      <c r="C744" s="38">
        <v>10979</v>
      </c>
      <c r="D744" s="31" t="s">
        <v>64</v>
      </c>
    </row>
    <row r="745" spans="1:4" s="112" customFormat="1" ht="12" x14ac:dyDescent="0.2">
      <c r="A745" s="139" t="s">
        <v>759</v>
      </c>
      <c r="B745" s="38">
        <v>1502</v>
      </c>
      <c r="C745" s="38">
        <v>1494</v>
      </c>
      <c r="D745" s="31" t="s">
        <v>60</v>
      </c>
    </row>
    <row r="746" spans="1:4" s="112" customFormat="1" ht="12" x14ac:dyDescent="0.2">
      <c r="A746" s="139" t="s">
        <v>760</v>
      </c>
      <c r="B746" s="38">
        <v>766</v>
      </c>
      <c r="C746" s="38">
        <v>739</v>
      </c>
      <c r="D746" s="31" t="s">
        <v>64</v>
      </c>
    </row>
    <row r="747" spans="1:4" s="112" customFormat="1" ht="12" x14ac:dyDescent="0.2">
      <c r="A747" s="139" t="s">
        <v>761</v>
      </c>
      <c r="B747" s="38">
        <v>8500</v>
      </c>
      <c r="C747" s="38">
        <v>5605</v>
      </c>
      <c r="D747" s="31" t="s">
        <v>64</v>
      </c>
    </row>
    <row r="748" spans="1:4" s="112" customFormat="1" ht="12" x14ac:dyDescent="0.2">
      <c r="A748" s="139" t="s">
        <v>762</v>
      </c>
      <c r="B748" s="38">
        <v>500</v>
      </c>
      <c r="C748" s="38">
        <v>496</v>
      </c>
      <c r="D748" s="31" t="s">
        <v>64</v>
      </c>
    </row>
    <row r="749" spans="1:4" s="112" customFormat="1" ht="12" x14ac:dyDescent="0.2">
      <c r="A749" s="139" t="s">
        <v>763</v>
      </c>
      <c r="B749" s="38">
        <v>950</v>
      </c>
      <c r="C749" s="38">
        <v>950</v>
      </c>
      <c r="D749" s="31" t="s">
        <v>60</v>
      </c>
    </row>
    <row r="750" spans="1:4" s="112" customFormat="1" ht="12" x14ac:dyDescent="0.2">
      <c r="A750" s="139" t="s">
        <v>764</v>
      </c>
      <c r="B750" s="38">
        <v>8800</v>
      </c>
      <c r="C750" s="38">
        <v>8753</v>
      </c>
      <c r="D750" s="31" t="s">
        <v>64</v>
      </c>
    </row>
    <row r="751" spans="1:4" s="112" customFormat="1" ht="12" x14ac:dyDescent="0.2">
      <c r="A751" s="139" t="s">
        <v>765</v>
      </c>
      <c r="B751" s="38">
        <v>1000</v>
      </c>
      <c r="C751" s="38">
        <v>1000</v>
      </c>
      <c r="D751" s="31" t="s">
        <v>60</v>
      </c>
    </row>
    <row r="752" spans="1:4" s="112" customFormat="1" ht="12" x14ac:dyDescent="0.2">
      <c r="A752" s="139" t="s">
        <v>766</v>
      </c>
      <c r="B752" s="38">
        <v>15618</v>
      </c>
      <c r="C752" s="38">
        <v>14606</v>
      </c>
      <c r="D752" s="31" t="s">
        <v>64</v>
      </c>
    </row>
    <row r="753" spans="1:4" s="112" customFormat="1" ht="12" x14ac:dyDescent="0.2">
      <c r="A753" s="139" t="s">
        <v>767</v>
      </c>
      <c r="B753" s="38">
        <v>500</v>
      </c>
      <c r="C753" s="38">
        <v>452</v>
      </c>
      <c r="D753" s="31" t="s">
        <v>60</v>
      </c>
    </row>
    <row r="754" spans="1:4" s="112" customFormat="1" ht="12" x14ac:dyDescent="0.2">
      <c r="A754" s="139" t="s">
        <v>768</v>
      </c>
      <c r="B754" s="38">
        <v>5279</v>
      </c>
      <c r="C754" s="38">
        <v>5257</v>
      </c>
      <c r="D754" s="31" t="s">
        <v>60</v>
      </c>
    </row>
    <row r="755" spans="1:4" s="112" customFormat="1" ht="12" x14ac:dyDescent="0.2">
      <c r="A755" s="139" t="s">
        <v>769</v>
      </c>
      <c r="B755" s="38">
        <v>5178</v>
      </c>
      <c r="C755" s="38">
        <v>5173</v>
      </c>
      <c r="D755" s="31" t="s">
        <v>60</v>
      </c>
    </row>
    <row r="756" spans="1:4" s="112" customFormat="1" ht="12" x14ac:dyDescent="0.2">
      <c r="A756" s="139" t="s">
        <v>770</v>
      </c>
      <c r="B756" s="38">
        <v>4300</v>
      </c>
      <c r="C756" s="38">
        <v>4192</v>
      </c>
      <c r="D756" s="31" t="s">
        <v>64</v>
      </c>
    </row>
    <row r="757" spans="1:4" s="112" customFormat="1" ht="12" x14ac:dyDescent="0.2">
      <c r="A757" s="139" t="s">
        <v>771</v>
      </c>
      <c r="B757" s="38">
        <v>1500</v>
      </c>
      <c r="C757" s="38">
        <v>1500</v>
      </c>
      <c r="D757" s="31" t="s">
        <v>64</v>
      </c>
    </row>
    <row r="758" spans="1:4" s="112" customFormat="1" ht="12" x14ac:dyDescent="0.2">
      <c r="A758" s="139" t="s">
        <v>772</v>
      </c>
      <c r="B758" s="38">
        <v>700</v>
      </c>
      <c r="C758" s="38">
        <v>695</v>
      </c>
      <c r="D758" s="31" t="s">
        <v>60</v>
      </c>
    </row>
    <row r="759" spans="1:4" s="112" customFormat="1" ht="12" x14ac:dyDescent="0.2">
      <c r="A759" s="139" t="s">
        <v>773</v>
      </c>
      <c r="B759" s="38">
        <v>3500</v>
      </c>
      <c r="C759" s="38">
        <v>3500</v>
      </c>
      <c r="D759" s="31" t="s">
        <v>26</v>
      </c>
    </row>
    <row r="760" spans="1:4" s="112" customFormat="1" ht="12" x14ac:dyDescent="0.2">
      <c r="A760" s="139" t="s">
        <v>774</v>
      </c>
      <c r="B760" s="38">
        <v>8000</v>
      </c>
      <c r="C760" s="38">
        <v>7984</v>
      </c>
      <c r="D760" s="31" t="s">
        <v>64</v>
      </c>
    </row>
    <row r="761" spans="1:4" s="112" customFormat="1" ht="12" x14ac:dyDescent="0.2">
      <c r="A761" s="139" t="s">
        <v>775</v>
      </c>
      <c r="B761" s="38">
        <v>5300</v>
      </c>
      <c r="C761" s="38">
        <v>5300</v>
      </c>
      <c r="D761" s="31" t="s">
        <v>64</v>
      </c>
    </row>
    <row r="762" spans="1:4" s="112" customFormat="1" ht="12" x14ac:dyDescent="0.2">
      <c r="A762" s="139" t="s">
        <v>776</v>
      </c>
      <c r="B762" s="38">
        <v>7000</v>
      </c>
      <c r="C762" s="38">
        <v>6971</v>
      </c>
      <c r="D762" s="31" t="s">
        <v>60</v>
      </c>
    </row>
    <row r="763" spans="1:4" s="112" customFormat="1" ht="12" x14ac:dyDescent="0.2">
      <c r="A763" s="139" t="s">
        <v>777</v>
      </c>
      <c r="B763" s="38">
        <v>1384</v>
      </c>
      <c r="C763" s="38">
        <v>1377</v>
      </c>
      <c r="D763" s="31" t="s">
        <v>26</v>
      </c>
    </row>
    <row r="764" spans="1:4" s="112" customFormat="1" ht="12" x14ac:dyDescent="0.2">
      <c r="A764" s="139" t="s">
        <v>778</v>
      </c>
      <c r="B764" s="38">
        <v>3000</v>
      </c>
      <c r="C764" s="38">
        <v>2978</v>
      </c>
      <c r="D764" s="31" t="s">
        <v>64</v>
      </c>
    </row>
    <row r="765" spans="1:4" s="112" customFormat="1" ht="12" x14ac:dyDescent="0.2">
      <c r="A765" s="139" t="s">
        <v>779</v>
      </c>
      <c r="B765" s="38">
        <v>4000</v>
      </c>
      <c r="C765" s="38">
        <v>3990</v>
      </c>
      <c r="D765" s="31" t="s">
        <v>64</v>
      </c>
    </row>
    <row r="766" spans="1:4" s="112" customFormat="1" ht="12" x14ac:dyDescent="0.2">
      <c r="A766" s="139" t="s">
        <v>780</v>
      </c>
      <c r="B766" s="38">
        <v>1400</v>
      </c>
      <c r="C766" s="38">
        <v>1400</v>
      </c>
      <c r="D766" s="31" t="s">
        <v>64</v>
      </c>
    </row>
    <row r="767" spans="1:4" s="112" customFormat="1" ht="12" x14ac:dyDescent="0.2">
      <c r="A767" s="139" t="s">
        <v>781</v>
      </c>
      <c r="B767" s="38">
        <v>5000</v>
      </c>
      <c r="C767" s="38">
        <v>4149</v>
      </c>
      <c r="D767" s="31" t="s">
        <v>64</v>
      </c>
    </row>
    <row r="768" spans="1:4" s="112" customFormat="1" ht="12" x14ac:dyDescent="0.2">
      <c r="A768" s="139" t="s">
        <v>782</v>
      </c>
      <c r="B768" s="38">
        <v>7750</v>
      </c>
      <c r="C768" s="38">
        <v>7047</v>
      </c>
      <c r="D768" s="31" t="s">
        <v>60</v>
      </c>
    </row>
    <row r="769" spans="1:4" s="112" customFormat="1" ht="12" x14ac:dyDescent="0.2">
      <c r="A769" s="139" t="s">
        <v>783</v>
      </c>
      <c r="B769" s="38">
        <v>2200</v>
      </c>
      <c r="C769" s="38">
        <v>2200</v>
      </c>
      <c r="D769" s="31" t="s">
        <v>26</v>
      </c>
    </row>
    <row r="770" spans="1:4" s="112" customFormat="1" ht="12" x14ac:dyDescent="0.2">
      <c r="A770" s="139" t="s">
        <v>784</v>
      </c>
      <c r="B770" s="38">
        <v>90</v>
      </c>
      <c r="C770" s="38">
        <v>81</v>
      </c>
      <c r="D770" s="31" t="s">
        <v>64</v>
      </c>
    </row>
    <row r="771" spans="1:4" s="112" customFormat="1" ht="12" x14ac:dyDescent="0.2">
      <c r="A771" s="139" t="s">
        <v>785</v>
      </c>
      <c r="B771" s="38">
        <v>141</v>
      </c>
      <c r="C771" s="38">
        <v>141</v>
      </c>
      <c r="D771" s="31" t="s">
        <v>64</v>
      </c>
    </row>
    <row r="772" spans="1:4" s="112" customFormat="1" ht="12" x14ac:dyDescent="0.2">
      <c r="A772" s="139" t="s">
        <v>786</v>
      </c>
      <c r="B772" s="38">
        <v>72</v>
      </c>
      <c r="C772" s="38">
        <v>58</v>
      </c>
      <c r="D772" s="31" t="s">
        <v>64</v>
      </c>
    </row>
    <row r="773" spans="1:4" s="112" customFormat="1" ht="12" x14ac:dyDescent="0.2">
      <c r="A773" s="139" t="s">
        <v>787</v>
      </c>
      <c r="B773" s="38">
        <v>1000</v>
      </c>
      <c r="C773" s="38">
        <v>995</v>
      </c>
      <c r="D773" s="31" t="s">
        <v>64</v>
      </c>
    </row>
    <row r="774" spans="1:4" s="112" customFormat="1" ht="12" x14ac:dyDescent="0.2">
      <c r="A774" s="139" t="s">
        <v>788</v>
      </c>
      <c r="B774" s="38">
        <v>5000</v>
      </c>
      <c r="C774" s="38">
        <v>5000</v>
      </c>
      <c r="D774" s="31" t="s">
        <v>64</v>
      </c>
    </row>
    <row r="775" spans="1:4" s="112" customFormat="1" ht="12" x14ac:dyDescent="0.2">
      <c r="A775" s="139" t="s">
        <v>789</v>
      </c>
      <c r="B775" s="38">
        <v>20000</v>
      </c>
      <c r="C775" s="38">
        <v>20000</v>
      </c>
      <c r="D775" s="31" t="s">
        <v>64</v>
      </c>
    </row>
    <row r="776" spans="1:4" s="112" customFormat="1" ht="12" x14ac:dyDescent="0.2">
      <c r="A776" s="139" t="s">
        <v>790</v>
      </c>
      <c r="B776" s="38">
        <v>1900</v>
      </c>
      <c r="C776" s="38">
        <v>1890</v>
      </c>
      <c r="D776" s="31" t="s">
        <v>60</v>
      </c>
    </row>
    <row r="777" spans="1:4" s="112" customFormat="1" ht="12" x14ac:dyDescent="0.2">
      <c r="A777" s="139" t="s">
        <v>791</v>
      </c>
      <c r="B777" s="38">
        <v>1789</v>
      </c>
      <c r="C777" s="38">
        <v>1789</v>
      </c>
      <c r="D777" s="31" t="s">
        <v>60</v>
      </c>
    </row>
    <row r="778" spans="1:4" s="112" customFormat="1" ht="12" x14ac:dyDescent="0.2">
      <c r="A778" s="139" t="s">
        <v>792</v>
      </c>
      <c r="B778" s="38">
        <v>2000</v>
      </c>
      <c r="C778" s="38">
        <v>2000</v>
      </c>
      <c r="D778" s="31" t="s">
        <v>60</v>
      </c>
    </row>
    <row r="779" spans="1:4" s="112" customFormat="1" ht="12" x14ac:dyDescent="0.2">
      <c r="A779" s="139" t="s">
        <v>793</v>
      </c>
      <c r="B779" s="38">
        <v>3000</v>
      </c>
      <c r="C779" s="38">
        <v>2994</v>
      </c>
      <c r="D779" s="31" t="s">
        <v>26</v>
      </c>
    </row>
    <row r="780" spans="1:4" s="112" customFormat="1" ht="12" x14ac:dyDescent="0.2">
      <c r="A780" s="139" t="s">
        <v>794</v>
      </c>
      <c r="B780" s="38">
        <v>1000</v>
      </c>
      <c r="C780" s="38">
        <v>1000</v>
      </c>
      <c r="D780" s="31" t="s">
        <v>60</v>
      </c>
    </row>
    <row r="781" spans="1:4" s="112" customFormat="1" ht="12" x14ac:dyDescent="0.2">
      <c r="A781" s="139" t="s">
        <v>795</v>
      </c>
      <c r="B781" s="38">
        <v>2000</v>
      </c>
      <c r="C781" s="38">
        <v>2000</v>
      </c>
      <c r="D781" s="31" t="s">
        <v>60</v>
      </c>
    </row>
    <row r="782" spans="1:4" s="112" customFormat="1" ht="12" x14ac:dyDescent="0.2">
      <c r="A782" s="139" t="s">
        <v>796</v>
      </c>
      <c r="B782" s="38">
        <v>3000</v>
      </c>
      <c r="C782" s="38">
        <v>2608</v>
      </c>
      <c r="D782" s="31" t="s">
        <v>26</v>
      </c>
    </row>
    <row r="783" spans="1:4" s="112" customFormat="1" ht="12" x14ac:dyDescent="0.2">
      <c r="A783" s="139" t="s">
        <v>797</v>
      </c>
      <c r="B783" s="38">
        <v>13046</v>
      </c>
      <c r="C783" s="38">
        <v>11648</v>
      </c>
      <c r="D783" s="31" t="s">
        <v>64</v>
      </c>
    </row>
    <row r="784" spans="1:4" s="112" customFormat="1" ht="12" x14ac:dyDescent="0.2">
      <c r="A784" s="139" t="s">
        <v>798</v>
      </c>
      <c r="B784" s="38">
        <v>12005</v>
      </c>
      <c r="C784" s="38">
        <v>11996</v>
      </c>
      <c r="D784" s="31" t="s">
        <v>64</v>
      </c>
    </row>
    <row r="785" spans="1:4" s="112" customFormat="1" ht="12" x14ac:dyDescent="0.2">
      <c r="A785" s="139" t="s">
        <v>799</v>
      </c>
      <c r="B785" s="38">
        <v>1950</v>
      </c>
      <c r="C785" s="38">
        <v>1941</v>
      </c>
      <c r="D785" s="31" t="s">
        <v>26</v>
      </c>
    </row>
    <row r="786" spans="1:4" s="112" customFormat="1" ht="12" x14ac:dyDescent="0.2">
      <c r="A786" s="139" t="s">
        <v>800</v>
      </c>
      <c r="B786" s="38">
        <v>5700</v>
      </c>
      <c r="C786" s="38">
        <v>5462</v>
      </c>
      <c r="D786" s="31" t="s">
        <v>64</v>
      </c>
    </row>
    <row r="787" spans="1:4" s="112" customFormat="1" ht="12" x14ac:dyDescent="0.2">
      <c r="A787" s="139" t="s">
        <v>801</v>
      </c>
      <c r="B787" s="38">
        <v>111</v>
      </c>
      <c r="C787" s="38">
        <v>89</v>
      </c>
      <c r="D787" s="31" t="s">
        <v>64</v>
      </c>
    </row>
    <row r="788" spans="1:4" s="112" customFormat="1" ht="12" x14ac:dyDescent="0.2">
      <c r="A788" s="139" t="s">
        <v>802</v>
      </c>
      <c r="B788" s="38">
        <v>1000</v>
      </c>
      <c r="C788" s="38">
        <v>1000</v>
      </c>
      <c r="D788" s="31" t="s">
        <v>64</v>
      </c>
    </row>
    <row r="789" spans="1:4" s="112" customFormat="1" ht="12" x14ac:dyDescent="0.2">
      <c r="A789" s="139" t="s">
        <v>803</v>
      </c>
      <c r="B789" s="38">
        <v>4026</v>
      </c>
      <c r="C789" s="38">
        <v>4006</v>
      </c>
      <c r="D789" s="31" t="s">
        <v>64</v>
      </c>
    </row>
    <row r="790" spans="1:4" s="112" customFormat="1" ht="12" x14ac:dyDescent="0.2">
      <c r="A790" s="139" t="s">
        <v>804</v>
      </c>
      <c r="B790" s="38">
        <v>4700</v>
      </c>
      <c r="C790" s="38">
        <v>4491</v>
      </c>
      <c r="D790" s="31" t="s">
        <v>26</v>
      </c>
    </row>
    <row r="791" spans="1:4" s="112" customFormat="1" ht="12" x14ac:dyDescent="0.2">
      <c r="A791" s="139" t="s">
        <v>805</v>
      </c>
      <c r="B791" s="38">
        <v>2005</v>
      </c>
      <c r="C791" s="38">
        <v>1966</v>
      </c>
      <c r="D791" s="31" t="s">
        <v>60</v>
      </c>
    </row>
    <row r="792" spans="1:4" s="112" customFormat="1" ht="12" x14ac:dyDescent="0.2">
      <c r="A792" s="139" t="s">
        <v>806</v>
      </c>
      <c r="B792" s="38">
        <v>7616</v>
      </c>
      <c r="C792" s="38">
        <v>7554</v>
      </c>
      <c r="D792" s="31" t="s">
        <v>60</v>
      </c>
    </row>
    <row r="793" spans="1:4" s="112" customFormat="1" ht="12" x14ac:dyDescent="0.2">
      <c r="A793" s="139" t="s">
        <v>807</v>
      </c>
      <c r="B793" s="38">
        <v>1390</v>
      </c>
      <c r="C793" s="38">
        <v>1385</v>
      </c>
      <c r="D793" s="31" t="s">
        <v>60</v>
      </c>
    </row>
    <row r="794" spans="1:4" s="112" customFormat="1" ht="15" customHeight="1" x14ac:dyDescent="0.2">
      <c r="A794" s="138" t="s">
        <v>317</v>
      </c>
      <c r="B794" s="142" t="s">
        <v>15</v>
      </c>
      <c r="C794" s="142" t="s">
        <v>15</v>
      </c>
      <c r="D794" s="28" t="s">
        <v>15</v>
      </c>
    </row>
    <row r="795" spans="1:4" s="112" customFormat="1" ht="12" x14ac:dyDescent="0.2">
      <c r="A795" s="61" t="s">
        <v>808</v>
      </c>
      <c r="B795" s="143">
        <v>5020</v>
      </c>
      <c r="C795" s="143">
        <v>4694</v>
      </c>
      <c r="D795" s="98" t="s">
        <v>43</v>
      </c>
    </row>
    <row r="796" spans="1:4" s="112" customFormat="1" ht="12" x14ac:dyDescent="0.2">
      <c r="A796" s="61" t="s">
        <v>809</v>
      </c>
      <c r="B796" s="143">
        <v>5800</v>
      </c>
      <c r="C796" s="143">
        <v>5057</v>
      </c>
      <c r="D796" s="98" t="s">
        <v>43</v>
      </c>
    </row>
    <row r="797" spans="1:4" s="112" customFormat="1" ht="12" x14ac:dyDescent="0.2">
      <c r="A797" s="61" t="s">
        <v>810</v>
      </c>
      <c r="B797" s="143">
        <v>28000</v>
      </c>
      <c r="C797" s="143">
        <v>28000</v>
      </c>
      <c r="D797" s="98" t="s">
        <v>43</v>
      </c>
    </row>
    <row r="798" spans="1:4" s="112" customFormat="1" ht="12" x14ac:dyDescent="0.2">
      <c r="A798" s="61" t="s">
        <v>811</v>
      </c>
      <c r="B798" s="143">
        <v>1180</v>
      </c>
      <c r="C798" s="143">
        <v>913</v>
      </c>
      <c r="D798" s="98" t="s">
        <v>43</v>
      </c>
    </row>
    <row r="799" spans="1:4" s="112" customFormat="1" ht="12" x14ac:dyDescent="0.2">
      <c r="A799" s="61" t="s">
        <v>812</v>
      </c>
      <c r="B799" s="143">
        <v>6000</v>
      </c>
      <c r="C799" s="143">
        <v>5716</v>
      </c>
      <c r="D799" s="98" t="s">
        <v>43</v>
      </c>
    </row>
    <row r="800" spans="1:4" s="112" customFormat="1" ht="12" x14ac:dyDescent="0.2">
      <c r="A800" s="61" t="s">
        <v>813</v>
      </c>
      <c r="B800" s="143">
        <v>900</v>
      </c>
      <c r="C800" s="143">
        <v>894</v>
      </c>
      <c r="D800" s="98" t="s">
        <v>43</v>
      </c>
    </row>
    <row r="801" spans="1:4" s="112" customFormat="1" ht="12" x14ac:dyDescent="0.2">
      <c r="A801" s="61" t="s">
        <v>814</v>
      </c>
      <c r="B801" s="143">
        <v>100</v>
      </c>
      <c r="C801" s="143">
        <v>90</v>
      </c>
      <c r="D801" s="98" t="s">
        <v>43</v>
      </c>
    </row>
    <row r="802" spans="1:4" s="112" customFormat="1" ht="12" x14ac:dyDescent="0.2">
      <c r="A802" s="61" t="s">
        <v>815</v>
      </c>
      <c r="B802" s="143">
        <v>750</v>
      </c>
      <c r="C802" s="143">
        <v>704</v>
      </c>
      <c r="D802" s="98" t="s">
        <v>43</v>
      </c>
    </row>
    <row r="803" spans="1:4" s="112" customFormat="1" ht="12" x14ac:dyDescent="0.2">
      <c r="A803" s="61" t="s">
        <v>816</v>
      </c>
      <c r="B803" s="143">
        <v>3000</v>
      </c>
      <c r="C803" s="143">
        <v>2700</v>
      </c>
      <c r="D803" s="98" t="s">
        <v>43</v>
      </c>
    </row>
    <row r="804" spans="1:4" s="112" customFormat="1" ht="12" x14ac:dyDescent="0.2">
      <c r="A804" s="61" t="s">
        <v>817</v>
      </c>
      <c r="B804" s="143">
        <v>3000</v>
      </c>
      <c r="C804" s="143">
        <v>2927</v>
      </c>
      <c r="D804" s="98" t="s">
        <v>43</v>
      </c>
    </row>
    <row r="805" spans="1:4" s="112" customFormat="1" ht="12" x14ac:dyDescent="0.2">
      <c r="A805" s="61" t="s">
        <v>818</v>
      </c>
      <c r="B805" s="143">
        <v>3000</v>
      </c>
      <c r="C805" s="143">
        <v>2877</v>
      </c>
      <c r="D805" s="98" t="s">
        <v>43</v>
      </c>
    </row>
    <row r="806" spans="1:4" s="112" customFormat="1" ht="12" x14ac:dyDescent="0.2">
      <c r="A806" s="61" t="s">
        <v>819</v>
      </c>
      <c r="B806" s="143">
        <v>1592</v>
      </c>
      <c r="C806" s="143">
        <v>1584</v>
      </c>
      <c r="D806" s="98" t="s">
        <v>43</v>
      </c>
    </row>
    <row r="807" spans="1:4" s="112" customFormat="1" ht="12" x14ac:dyDescent="0.2">
      <c r="A807" s="61" t="s">
        <v>820</v>
      </c>
      <c r="B807" s="143">
        <v>12000</v>
      </c>
      <c r="C807" s="143">
        <v>10977</v>
      </c>
      <c r="D807" s="98" t="s">
        <v>43</v>
      </c>
    </row>
    <row r="808" spans="1:4" s="112" customFormat="1" ht="12" x14ac:dyDescent="0.2">
      <c r="A808" s="61" t="s">
        <v>821</v>
      </c>
      <c r="B808" s="143">
        <v>10000</v>
      </c>
      <c r="C808" s="143">
        <v>9408</v>
      </c>
      <c r="D808" s="98" t="s">
        <v>43</v>
      </c>
    </row>
    <row r="809" spans="1:4" s="112" customFormat="1" ht="12" x14ac:dyDescent="0.2">
      <c r="A809" s="61" t="s">
        <v>822</v>
      </c>
      <c r="B809" s="143">
        <v>5700</v>
      </c>
      <c r="C809" s="143">
        <v>5700</v>
      </c>
      <c r="D809" s="98" t="s">
        <v>43</v>
      </c>
    </row>
    <row r="810" spans="1:4" s="112" customFormat="1" ht="12" x14ac:dyDescent="0.2">
      <c r="A810" s="139" t="s">
        <v>823</v>
      </c>
      <c r="B810" s="116">
        <v>2000</v>
      </c>
      <c r="C810" s="116">
        <v>1992</v>
      </c>
      <c r="D810" s="31" t="s">
        <v>60</v>
      </c>
    </row>
    <row r="811" spans="1:4" s="112" customFormat="1" ht="12" x14ac:dyDescent="0.2">
      <c r="A811" s="139" t="s">
        <v>824</v>
      </c>
      <c r="B811" s="116">
        <v>9000</v>
      </c>
      <c r="C811" s="116">
        <v>8823</v>
      </c>
      <c r="D811" s="31" t="s">
        <v>64</v>
      </c>
    </row>
    <row r="812" spans="1:4" s="112" customFormat="1" ht="12" x14ac:dyDescent="0.2">
      <c r="A812" s="61" t="s">
        <v>825</v>
      </c>
      <c r="B812" s="143">
        <v>7800</v>
      </c>
      <c r="C812" s="143">
        <v>7769</v>
      </c>
      <c r="D812" s="98" t="s">
        <v>43</v>
      </c>
    </row>
    <row r="813" spans="1:4" s="112" customFormat="1" ht="12" x14ac:dyDescent="0.2">
      <c r="A813" s="61" t="s">
        <v>826</v>
      </c>
      <c r="B813" s="143">
        <v>1000</v>
      </c>
      <c r="C813" s="143">
        <v>900</v>
      </c>
      <c r="D813" s="98" t="s">
        <v>43</v>
      </c>
    </row>
    <row r="814" spans="1:4" s="112" customFormat="1" ht="12" x14ac:dyDescent="0.2">
      <c r="A814" s="61" t="s">
        <v>827</v>
      </c>
      <c r="B814" s="143">
        <v>2800</v>
      </c>
      <c r="C814" s="143">
        <v>2800</v>
      </c>
      <c r="D814" s="98" t="s">
        <v>43</v>
      </c>
    </row>
    <row r="815" spans="1:4" s="112" customFormat="1" ht="12" x14ac:dyDescent="0.2">
      <c r="A815" s="61" t="s">
        <v>828</v>
      </c>
      <c r="B815" s="143">
        <v>39700</v>
      </c>
      <c r="C815" s="143">
        <v>38065</v>
      </c>
      <c r="D815" s="98" t="s">
        <v>43</v>
      </c>
    </row>
    <row r="816" spans="1:4" s="112" customFormat="1" ht="12" x14ac:dyDescent="0.2">
      <c r="A816" s="61" t="s">
        <v>829</v>
      </c>
      <c r="B816" s="143">
        <v>3900</v>
      </c>
      <c r="C816" s="143">
        <v>3883</v>
      </c>
      <c r="D816" s="98" t="s">
        <v>43</v>
      </c>
    </row>
    <row r="817" spans="1:4" s="112" customFormat="1" ht="12" x14ac:dyDescent="0.2">
      <c r="A817" s="61" t="s">
        <v>830</v>
      </c>
      <c r="B817" s="143">
        <v>660</v>
      </c>
      <c r="C817" s="143">
        <v>649</v>
      </c>
      <c r="D817" s="98" t="s">
        <v>43</v>
      </c>
    </row>
    <row r="818" spans="1:4" s="112" customFormat="1" ht="12" x14ac:dyDescent="0.2">
      <c r="A818" s="61" t="s">
        <v>831</v>
      </c>
      <c r="B818" s="143">
        <v>9000</v>
      </c>
      <c r="C818" s="143">
        <v>8920</v>
      </c>
      <c r="D818" s="98" t="s">
        <v>43</v>
      </c>
    </row>
    <row r="819" spans="1:4" s="112" customFormat="1" ht="12" x14ac:dyDescent="0.2">
      <c r="A819" s="139" t="s">
        <v>832</v>
      </c>
      <c r="B819" s="116">
        <v>1153</v>
      </c>
      <c r="C819" s="116">
        <v>1153</v>
      </c>
      <c r="D819" s="31" t="s">
        <v>26</v>
      </c>
    </row>
    <row r="820" spans="1:4" s="112" customFormat="1" ht="12" x14ac:dyDescent="0.2">
      <c r="A820" s="139" t="s">
        <v>833</v>
      </c>
      <c r="B820" s="116">
        <v>2250</v>
      </c>
      <c r="C820" s="116">
        <v>2154</v>
      </c>
      <c r="D820" s="31" t="s">
        <v>64</v>
      </c>
    </row>
    <row r="821" spans="1:4" s="112" customFormat="1" ht="12" x14ac:dyDescent="0.2">
      <c r="A821" s="61" t="s">
        <v>834</v>
      </c>
      <c r="B821" s="143">
        <v>6000</v>
      </c>
      <c r="C821" s="143">
        <v>5975</v>
      </c>
      <c r="D821" s="98" t="s">
        <v>43</v>
      </c>
    </row>
    <row r="822" spans="1:4" s="112" customFormat="1" ht="12" x14ac:dyDescent="0.2">
      <c r="A822" s="61" t="s">
        <v>835</v>
      </c>
      <c r="B822" s="143">
        <v>2400</v>
      </c>
      <c r="C822" s="143">
        <v>1948</v>
      </c>
      <c r="D822" s="98" t="s">
        <v>43</v>
      </c>
    </row>
    <row r="823" spans="1:4" s="112" customFormat="1" ht="12" x14ac:dyDescent="0.2">
      <c r="A823" s="61" t="s">
        <v>836</v>
      </c>
      <c r="B823" s="143">
        <v>3000</v>
      </c>
      <c r="C823" s="143">
        <v>2481</v>
      </c>
      <c r="D823" s="98" t="s">
        <v>43</v>
      </c>
    </row>
    <row r="824" spans="1:4" s="112" customFormat="1" ht="12" x14ac:dyDescent="0.2">
      <c r="A824" s="61" t="s">
        <v>837</v>
      </c>
      <c r="B824" s="143">
        <v>6000</v>
      </c>
      <c r="C824" s="143">
        <v>5980</v>
      </c>
      <c r="D824" s="98" t="s">
        <v>43</v>
      </c>
    </row>
    <row r="825" spans="1:4" s="112" customFormat="1" ht="12" x14ac:dyDescent="0.2">
      <c r="A825" s="61" t="s">
        <v>838</v>
      </c>
      <c r="B825" s="143">
        <v>5405</v>
      </c>
      <c r="C825" s="143">
        <v>4447</v>
      </c>
      <c r="D825" s="98" t="s">
        <v>43</v>
      </c>
    </row>
    <row r="826" spans="1:4" s="112" customFormat="1" ht="12" x14ac:dyDescent="0.2">
      <c r="A826" s="61" t="s">
        <v>839</v>
      </c>
      <c r="B826" s="143">
        <v>5700</v>
      </c>
      <c r="C826" s="143">
        <v>5671</v>
      </c>
      <c r="D826" s="98" t="s">
        <v>43</v>
      </c>
    </row>
    <row r="827" spans="1:4" s="112" customFormat="1" ht="12" x14ac:dyDescent="0.2">
      <c r="A827" s="61" t="s">
        <v>840</v>
      </c>
      <c r="B827" s="143">
        <v>7000</v>
      </c>
      <c r="C827" s="143">
        <v>6972</v>
      </c>
      <c r="D827" s="98" t="s">
        <v>43</v>
      </c>
    </row>
    <row r="828" spans="1:4" s="112" customFormat="1" ht="12" x14ac:dyDescent="0.2">
      <c r="A828" s="61" t="s">
        <v>841</v>
      </c>
      <c r="B828" s="143">
        <v>75000</v>
      </c>
      <c r="C828" s="143">
        <v>75000</v>
      </c>
      <c r="D828" s="98" t="s">
        <v>43</v>
      </c>
    </row>
    <row r="829" spans="1:4" s="112" customFormat="1" ht="12" x14ac:dyDescent="0.2">
      <c r="A829" s="61" t="s">
        <v>842</v>
      </c>
      <c r="B829" s="143">
        <v>1129</v>
      </c>
      <c r="C829" s="143">
        <v>1116</v>
      </c>
      <c r="D829" s="98" t="s">
        <v>43</v>
      </c>
    </row>
    <row r="830" spans="1:4" s="112" customFormat="1" ht="12" x14ac:dyDescent="0.2">
      <c r="A830" s="61" t="s">
        <v>843</v>
      </c>
      <c r="B830" s="143">
        <v>10237</v>
      </c>
      <c r="C830" s="143">
        <v>10237</v>
      </c>
      <c r="D830" s="98" t="s">
        <v>43</v>
      </c>
    </row>
    <row r="831" spans="1:4" s="112" customFormat="1" ht="12" x14ac:dyDescent="0.2">
      <c r="A831" s="61" t="s">
        <v>844</v>
      </c>
      <c r="B831" s="143">
        <v>43500</v>
      </c>
      <c r="C831" s="143">
        <v>43500</v>
      </c>
      <c r="D831" s="98" t="s">
        <v>43</v>
      </c>
    </row>
    <row r="832" spans="1:4" s="112" customFormat="1" ht="12" x14ac:dyDescent="0.2">
      <c r="A832" s="63" t="s">
        <v>845</v>
      </c>
      <c r="B832" s="143">
        <v>47200</v>
      </c>
      <c r="C832" s="143">
        <v>47200</v>
      </c>
      <c r="D832" s="144" t="s">
        <v>62</v>
      </c>
    </row>
    <row r="833" spans="1:6" s="112" customFormat="1" ht="12" x14ac:dyDescent="0.2">
      <c r="A833" s="61" t="s">
        <v>846</v>
      </c>
      <c r="B833" s="143">
        <v>8000</v>
      </c>
      <c r="C833" s="143">
        <v>8000</v>
      </c>
      <c r="D833" s="98" t="s">
        <v>43</v>
      </c>
    </row>
    <row r="834" spans="1:6" s="112" customFormat="1" ht="12" x14ac:dyDescent="0.2">
      <c r="A834" s="61" t="s">
        <v>847</v>
      </c>
      <c r="B834" s="143">
        <v>5200</v>
      </c>
      <c r="C834" s="143">
        <v>4857</v>
      </c>
      <c r="D834" s="98" t="s">
        <v>43</v>
      </c>
    </row>
    <row r="835" spans="1:6" s="112" customFormat="1" ht="12" x14ac:dyDescent="0.2">
      <c r="A835" s="61" t="s">
        <v>848</v>
      </c>
      <c r="B835" s="143">
        <v>252838</v>
      </c>
      <c r="C835" s="143">
        <v>252838</v>
      </c>
      <c r="D835" s="98" t="s">
        <v>43</v>
      </c>
    </row>
    <row r="836" spans="1:6" s="112" customFormat="1" ht="12" x14ac:dyDescent="0.2">
      <c r="A836" s="61" t="s">
        <v>849</v>
      </c>
      <c r="B836" s="143">
        <v>5017</v>
      </c>
      <c r="C836" s="143">
        <v>5002</v>
      </c>
      <c r="D836" s="98" t="s">
        <v>43</v>
      </c>
    </row>
    <row r="837" spans="1:6" s="112" customFormat="1" ht="12" x14ac:dyDescent="0.2">
      <c r="A837" s="61" t="s">
        <v>850</v>
      </c>
      <c r="B837" s="143">
        <v>1100</v>
      </c>
      <c r="C837" s="143">
        <v>1092</v>
      </c>
      <c r="D837" s="98" t="s">
        <v>43</v>
      </c>
    </row>
    <row r="838" spans="1:6" s="112" customFormat="1" ht="12.75" thickBot="1" x14ac:dyDescent="0.25">
      <c r="A838" s="145" t="s">
        <v>851</v>
      </c>
      <c r="B838" s="146">
        <v>4000</v>
      </c>
      <c r="C838" s="146">
        <v>3986</v>
      </c>
      <c r="D838" s="102" t="s">
        <v>43</v>
      </c>
    </row>
    <row r="839" spans="1:6" s="112" customFormat="1" ht="12" x14ac:dyDescent="0.2">
      <c r="A839" s="364" t="s">
        <v>504</v>
      </c>
      <c r="B839" s="364"/>
      <c r="C839" s="364"/>
      <c r="D839" s="147" t="s">
        <v>184</v>
      </c>
      <c r="E839" s="369" t="s">
        <v>184</v>
      </c>
      <c r="F839" s="369" t="s">
        <v>184</v>
      </c>
    </row>
    <row r="840" spans="1:6" s="112" customFormat="1" ht="12" x14ac:dyDescent="0.2">
      <c r="A840" s="104" t="s">
        <v>66</v>
      </c>
      <c r="B840" s="104"/>
      <c r="C840" s="104"/>
      <c r="D840" s="147"/>
      <c r="E840" s="369"/>
      <c r="F840" s="369"/>
    </row>
    <row r="841" spans="1:6" s="112" customFormat="1" ht="12" x14ac:dyDescent="0.2">
      <c r="A841" s="370" t="s">
        <v>852</v>
      </c>
      <c r="B841" s="370"/>
      <c r="C841" s="370"/>
      <c r="D841" s="370"/>
      <c r="E841" s="369"/>
      <c r="F841" s="369"/>
    </row>
    <row r="842" spans="1:6" s="112" customFormat="1" ht="24.75" customHeight="1" x14ac:dyDescent="0.2">
      <c r="A842" s="364" t="s">
        <v>853</v>
      </c>
      <c r="B842" s="364"/>
      <c r="C842" s="364"/>
      <c r="D842" s="364"/>
      <c r="E842" s="369"/>
      <c r="F842" s="369"/>
    </row>
    <row r="843" spans="1:6" s="112" customFormat="1" ht="12" x14ac:dyDescent="0.2">
      <c r="A843" s="357" t="s">
        <v>854</v>
      </c>
      <c r="B843" s="357"/>
      <c r="C843" s="357"/>
      <c r="D843" s="357"/>
      <c r="E843" s="369"/>
      <c r="F843" s="369"/>
    </row>
    <row r="844" spans="1:6" s="112" customFormat="1" ht="12" x14ac:dyDescent="0.2">
      <c r="A844" s="370" t="s">
        <v>855</v>
      </c>
      <c r="B844" s="370"/>
      <c r="C844" s="370"/>
      <c r="D844" s="370"/>
      <c r="E844" s="369"/>
      <c r="F844" s="369"/>
    </row>
    <row r="846" spans="1:6" x14ac:dyDescent="0.25">
      <c r="A846" s="359" t="s">
        <v>856</v>
      </c>
      <c r="B846" s="359"/>
      <c r="C846" s="359"/>
      <c r="D846" s="359"/>
      <c r="E846" s="359"/>
      <c r="F846" s="359"/>
    </row>
    <row r="847" spans="1:6" x14ac:dyDescent="0.25">
      <c r="A847" s="167"/>
      <c r="B847" s="167"/>
      <c r="C847" s="167"/>
      <c r="D847" s="167"/>
      <c r="E847" s="167"/>
      <c r="F847" s="167"/>
    </row>
    <row r="848" spans="1:6" x14ac:dyDescent="0.25">
      <c r="A848" s="372" t="s">
        <v>16</v>
      </c>
      <c r="B848" s="372"/>
      <c r="C848" s="372"/>
      <c r="D848" s="372"/>
      <c r="E848" s="372"/>
      <c r="F848" s="372"/>
    </row>
    <row r="849" spans="1:6" x14ac:dyDescent="0.25">
      <c r="A849" s="361" t="s">
        <v>17</v>
      </c>
      <c r="B849" s="361"/>
      <c r="C849" s="361"/>
      <c r="D849" s="361"/>
      <c r="E849" s="361"/>
      <c r="F849" s="361"/>
    </row>
    <row r="850" spans="1:6" ht="48.75" x14ac:dyDescent="0.25">
      <c r="A850" s="27"/>
      <c r="B850" s="28" t="s">
        <v>18</v>
      </c>
      <c r="C850" s="28" t="s">
        <v>19</v>
      </c>
      <c r="D850" s="28" t="s">
        <v>20</v>
      </c>
      <c r="E850" s="28" t="s">
        <v>21</v>
      </c>
      <c r="F850" s="28" t="s">
        <v>22</v>
      </c>
    </row>
    <row r="851" spans="1:6" x14ac:dyDescent="0.25">
      <c r="A851" s="73" t="s">
        <v>857</v>
      </c>
      <c r="B851" s="35">
        <v>461600</v>
      </c>
      <c r="C851" s="35">
        <v>0</v>
      </c>
      <c r="D851" s="35">
        <v>800</v>
      </c>
      <c r="E851" s="35">
        <v>460800</v>
      </c>
      <c r="F851" s="72" t="s">
        <v>304</v>
      </c>
    </row>
    <row r="852" spans="1:6" x14ac:dyDescent="0.25">
      <c r="A852" s="17" t="s">
        <v>858</v>
      </c>
      <c r="B852" s="35">
        <v>10000</v>
      </c>
      <c r="C852" s="35">
        <v>10000</v>
      </c>
      <c r="D852" s="35">
        <v>0</v>
      </c>
      <c r="E852" s="35">
        <v>0</v>
      </c>
      <c r="F852" s="72" t="s">
        <v>120</v>
      </c>
    </row>
    <row r="853" spans="1:6" x14ac:dyDescent="0.25">
      <c r="A853" s="73" t="s">
        <v>859</v>
      </c>
      <c r="B853" s="35">
        <v>12000</v>
      </c>
      <c r="C853" s="35">
        <v>0</v>
      </c>
      <c r="D853" s="35">
        <v>12000</v>
      </c>
      <c r="E853" s="35">
        <v>0</v>
      </c>
      <c r="F853" s="72" t="s">
        <v>26</v>
      </c>
    </row>
    <row r="854" spans="1:6" x14ac:dyDescent="0.25">
      <c r="A854" s="34" t="s">
        <v>860</v>
      </c>
      <c r="B854" s="116">
        <v>123800</v>
      </c>
      <c r="C854" s="116">
        <v>0</v>
      </c>
      <c r="D854" s="116">
        <v>22700</v>
      </c>
      <c r="E854" s="116">
        <f>B854-C854-D854</f>
        <v>101100</v>
      </c>
      <c r="F854" s="72" t="s">
        <v>24</v>
      </c>
    </row>
    <row r="855" spans="1:6" x14ac:dyDescent="0.25">
      <c r="A855" s="73" t="s">
        <v>861</v>
      </c>
      <c r="B855" s="35">
        <v>25000</v>
      </c>
      <c r="C855" s="35">
        <v>0</v>
      </c>
      <c r="D855" s="35">
        <v>25000</v>
      </c>
      <c r="E855" s="35">
        <v>0</v>
      </c>
      <c r="F855" s="72" t="s">
        <v>26</v>
      </c>
    </row>
    <row r="856" spans="1:6" x14ac:dyDescent="0.25">
      <c r="A856" s="17" t="s">
        <v>862</v>
      </c>
      <c r="B856" s="35">
        <v>2200</v>
      </c>
      <c r="C856" s="35">
        <v>0</v>
      </c>
      <c r="D856" s="35">
        <v>2200</v>
      </c>
      <c r="E856" s="35">
        <v>0</v>
      </c>
      <c r="F856" s="72" t="s">
        <v>26</v>
      </c>
    </row>
    <row r="857" spans="1:6" x14ac:dyDescent="0.25">
      <c r="A857" s="73" t="s">
        <v>863</v>
      </c>
      <c r="B857" s="35">
        <v>2500</v>
      </c>
      <c r="C857" s="35">
        <v>0</v>
      </c>
      <c r="D857" s="35">
        <v>2500</v>
      </c>
      <c r="E857" s="35">
        <v>0</v>
      </c>
      <c r="F857" s="72" t="s">
        <v>26</v>
      </c>
    </row>
    <row r="858" spans="1:6" x14ac:dyDescent="0.25">
      <c r="A858" s="73" t="s">
        <v>864</v>
      </c>
      <c r="B858" s="35">
        <v>35000</v>
      </c>
      <c r="C858" s="35">
        <v>0</v>
      </c>
      <c r="D858" s="35">
        <v>35000</v>
      </c>
      <c r="E858" s="35">
        <v>0</v>
      </c>
      <c r="F858" s="72" t="s">
        <v>26</v>
      </c>
    </row>
    <row r="859" spans="1:6" x14ac:dyDescent="0.25">
      <c r="A859" s="73" t="s">
        <v>865</v>
      </c>
      <c r="B859" s="35">
        <v>10000</v>
      </c>
      <c r="C859" s="35">
        <v>0</v>
      </c>
      <c r="D859" s="35">
        <v>10000</v>
      </c>
      <c r="E859" s="35">
        <v>0</v>
      </c>
      <c r="F859" s="72" t="s">
        <v>26</v>
      </c>
    </row>
    <row r="860" spans="1:6" x14ac:dyDescent="0.25">
      <c r="A860" s="73" t="s">
        <v>866</v>
      </c>
      <c r="B860" s="35">
        <v>40600</v>
      </c>
      <c r="C860" s="35">
        <v>0</v>
      </c>
      <c r="D860" s="35">
        <v>3500</v>
      </c>
      <c r="E860" s="35">
        <v>37100</v>
      </c>
      <c r="F860" s="72" t="s">
        <v>24</v>
      </c>
    </row>
    <row r="861" spans="1:6" x14ac:dyDescent="0.25">
      <c r="A861" s="34" t="s">
        <v>867</v>
      </c>
      <c r="B861" s="35">
        <v>8300</v>
      </c>
      <c r="C861" s="35">
        <v>8300</v>
      </c>
      <c r="D861" s="35">
        <v>0</v>
      </c>
      <c r="E861" s="35">
        <v>0</v>
      </c>
      <c r="F861" s="72" t="s">
        <v>120</v>
      </c>
    </row>
    <row r="862" spans="1:6" x14ac:dyDescent="0.25">
      <c r="A862" s="73" t="s">
        <v>868</v>
      </c>
      <c r="B862" s="35">
        <v>48100</v>
      </c>
      <c r="C862" s="35">
        <v>0</v>
      </c>
      <c r="D862" s="35">
        <v>10500</v>
      </c>
      <c r="E862" s="35">
        <v>37600</v>
      </c>
      <c r="F862" s="72" t="s">
        <v>38</v>
      </c>
    </row>
    <row r="863" spans="1:6" x14ac:dyDescent="0.25">
      <c r="A863" s="73" t="s">
        <v>869</v>
      </c>
      <c r="B863" s="35">
        <v>50000</v>
      </c>
      <c r="C863" s="35">
        <v>0</v>
      </c>
      <c r="D863" s="35">
        <v>50000</v>
      </c>
      <c r="E863" s="35">
        <v>0</v>
      </c>
      <c r="F863" s="72" t="s">
        <v>26</v>
      </c>
    </row>
    <row r="864" spans="1:6" x14ac:dyDescent="0.25">
      <c r="A864" s="73" t="s">
        <v>870</v>
      </c>
      <c r="B864" s="35">
        <v>15350</v>
      </c>
      <c r="C864" s="35">
        <v>0</v>
      </c>
      <c r="D864" s="35">
        <v>15350</v>
      </c>
      <c r="E864" s="35">
        <v>0</v>
      </c>
      <c r="F864" s="72" t="s">
        <v>26</v>
      </c>
    </row>
    <row r="865" spans="1:6" x14ac:dyDescent="0.25">
      <c r="A865" s="73" t="s">
        <v>871</v>
      </c>
      <c r="B865" s="35">
        <v>29600</v>
      </c>
      <c r="C865" s="35">
        <v>0</v>
      </c>
      <c r="D865" s="35">
        <v>500</v>
      </c>
      <c r="E865" s="35">
        <v>29100</v>
      </c>
      <c r="F865" s="72" t="s">
        <v>30</v>
      </c>
    </row>
    <row r="866" spans="1:6" x14ac:dyDescent="0.25">
      <c r="A866" s="73" t="s">
        <v>872</v>
      </c>
      <c r="B866" s="35">
        <v>3345</v>
      </c>
      <c r="C866" s="35">
        <v>0</v>
      </c>
      <c r="D866" s="35">
        <v>3345</v>
      </c>
      <c r="E866" s="35">
        <v>0</v>
      </c>
      <c r="F866" s="72" t="s">
        <v>26</v>
      </c>
    </row>
    <row r="867" spans="1:6" x14ac:dyDescent="0.25">
      <c r="A867" s="73" t="s">
        <v>873</v>
      </c>
      <c r="B867" s="35">
        <v>69500</v>
      </c>
      <c r="C867" s="35">
        <v>0</v>
      </c>
      <c r="D867" s="35">
        <v>4500</v>
      </c>
      <c r="E867" s="35">
        <v>65000</v>
      </c>
      <c r="F867" s="72" t="s">
        <v>874</v>
      </c>
    </row>
    <row r="868" spans="1:6" x14ac:dyDescent="0.25">
      <c r="A868" s="34" t="s">
        <v>875</v>
      </c>
      <c r="B868" s="35" t="s">
        <v>136</v>
      </c>
      <c r="C868" s="35">
        <v>0</v>
      </c>
      <c r="D868" s="35" t="s">
        <v>136</v>
      </c>
      <c r="E868" s="35">
        <v>0</v>
      </c>
      <c r="F868" s="72" t="s">
        <v>136</v>
      </c>
    </row>
    <row r="869" spans="1:6" x14ac:dyDescent="0.25">
      <c r="A869" s="34" t="s">
        <v>876</v>
      </c>
      <c r="B869" s="35">
        <v>2445</v>
      </c>
      <c r="C869" s="35">
        <v>2445</v>
      </c>
      <c r="D869" s="35">
        <v>0</v>
      </c>
      <c r="E869" s="35">
        <v>0</v>
      </c>
      <c r="F869" s="72" t="s">
        <v>26</v>
      </c>
    </row>
    <row r="870" spans="1:6" x14ac:dyDescent="0.25">
      <c r="A870" s="17" t="s">
        <v>877</v>
      </c>
      <c r="B870" s="35">
        <v>543000</v>
      </c>
      <c r="C870" s="35">
        <v>12867.736999999999</v>
      </c>
      <c r="D870" s="35">
        <v>19132</v>
      </c>
      <c r="E870" s="35">
        <v>511000.26299999998</v>
      </c>
      <c r="F870" s="72" t="s">
        <v>35</v>
      </c>
    </row>
    <row r="871" spans="1:6" x14ac:dyDescent="0.25">
      <c r="A871" s="73" t="s">
        <v>878</v>
      </c>
      <c r="B871" s="35">
        <v>115000</v>
      </c>
      <c r="C871" s="35">
        <v>0</v>
      </c>
      <c r="D871" s="35">
        <v>2000</v>
      </c>
      <c r="E871" s="35">
        <v>113000</v>
      </c>
      <c r="F871" s="72" t="s">
        <v>38</v>
      </c>
    </row>
    <row r="872" spans="1:6" x14ac:dyDescent="0.25">
      <c r="A872" s="73" t="s">
        <v>879</v>
      </c>
      <c r="B872" s="35">
        <v>11900</v>
      </c>
      <c r="C872" s="35">
        <v>0</v>
      </c>
      <c r="D872" s="35">
        <v>2500</v>
      </c>
      <c r="E872" s="35">
        <v>9400</v>
      </c>
      <c r="F872" s="72" t="s">
        <v>24</v>
      </c>
    </row>
    <row r="873" spans="1:6" ht="15.75" thickBot="1" x14ac:dyDescent="0.3">
      <c r="A873" s="74" t="s">
        <v>65</v>
      </c>
      <c r="B873" s="124">
        <f>SUM(B851:B872)</f>
        <v>1619240</v>
      </c>
      <c r="C873" s="124">
        <f>SUM(C851:C872)</f>
        <v>33612.737000000001</v>
      </c>
      <c r="D873" s="124">
        <f>SUM(D851:D872)</f>
        <v>221527</v>
      </c>
      <c r="E873" s="124">
        <f>SUM(E851:E872)</f>
        <v>1364100.263</v>
      </c>
      <c r="F873" s="76"/>
    </row>
    <row r="874" spans="1:6" x14ac:dyDescent="0.25">
      <c r="A874" s="77" t="s">
        <v>880</v>
      </c>
      <c r="B874" s="78" t="s">
        <v>15</v>
      </c>
      <c r="C874" s="78" t="s">
        <v>15</v>
      </c>
      <c r="D874" s="78" t="s">
        <v>15</v>
      </c>
      <c r="E874" s="78" t="s">
        <v>15</v>
      </c>
      <c r="F874" s="78" t="s">
        <v>15</v>
      </c>
    </row>
    <row r="875" spans="1:6" x14ac:dyDescent="0.25">
      <c r="A875" s="149" t="s">
        <v>881</v>
      </c>
      <c r="B875" s="149"/>
      <c r="C875" s="149"/>
      <c r="D875" s="149"/>
      <c r="E875" s="149"/>
      <c r="F875" s="149"/>
    </row>
    <row r="876" spans="1:6" x14ac:dyDescent="0.25">
      <c r="A876" s="373" t="s">
        <v>882</v>
      </c>
      <c r="B876" s="373"/>
      <c r="C876" s="373"/>
      <c r="D876" s="373"/>
      <c r="E876" s="373"/>
      <c r="F876" s="373"/>
    </row>
    <row r="877" spans="1:6" s="150" customFormat="1" x14ac:dyDescent="0.25">
      <c r="A877" s="373" t="s">
        <v>883</v>
      </c>
      <c r="B877" s="373"/>
      <c r="C877" s="373"/>
      <c r="D877" s="373"/>
      <c r="E877" s="373"/>
      <c r="F877" s="373"/>
    </row>
    <row r="878" spans="1:6" s="150" customFormat="1" ht="27" customHeight="1" x14ac:dyDescent="0.25">
      <c r="A878" s="358" t="s">
        <v>884</v>
      </c>
      <c r="B878" s="358"/>
      <c r="C878" s="358"/>
      <c r="D878" s="358"/>
      <c r="E878" s="358"/>
      <c r="F878" s="358"/>
    </row>
    <row r="879" spans="1:6" x14ac:dyDescent="0.25">
      <c r="A879" s="371" t="s">
        <v>15</v>
      </c>
      <c r="B879" s="371"/>
      <c r="C879" s="371"/>
      <c r="D879" s="371"/>
      <c r="E879" s="371"/>
      <c r="F879" s="371"/>
    </row>
    <row r="880" spans="1:6" x14ac:dyDescent="0.25">
      <c r="A880" s="372" t="s">
        <v>84</v>
      </c>
      <c r="B880" s="372"/>
      <c r="C880" s="372"/>
      <c r="D880" s="372"/>
      <c r="E880" s="372"/>
      <c r="F880" s="372"/>
    </row>
    <row r="881" spans="1:6" x14ac:dyDescent="0.25">
      <c r="A881" s="361" t="s">
        <v>17</v>
      </c>
      <c r="B881" s="361"/>
      <c r="C881" s="361"/>
      <c r="D881" s="361"/>
      <c r="E881" s="361"/>
      <c r="F881" s="361"/>
    </row>
    <row r="882" spans="1:6" ht="48.75" x14ac:dyDescent="0.25">
      <c r="A882" s="27" t="s">
        <v>15</v>
      </c>
      <c r="B882" s="28" t="s">
        <v>18</v>
      </c>
      <c r="C882" s="28" t="s">
        <v>19</v>
      </c>
      <c r="D882" s="28" t="s">
        <v>20</v>
      </c>
      <c r="E882" s="28" t="s">
        <v>21</v>
      </c>
      <c r="F882" s="28" t="s">
        <v>22</v>
      </c>
    </row>
    <row r="883" spans="1:6" x14ac:dyDescent="0.25">
      <c r="A883" s="73" t="s">
        <v>885</v>
      </c>
      <c r="B883" s="151">
        <v>6000</v>
      </c>
      <c r="C883" s="151">
        <v>2211</v>
      </c>
      <c r="D883" s="151">
        <v>3789</v>
      </c>
      <c r="E883" s="151">
        <v>0</v>
      </c>
      <c r="F883" s="31" t="s">
        <v>99</v>
      </c>
    </row>
    <row r="884" spans="1:6" x14ac:dyDescent="0.25">
      <c r="A884" s="73" t="s">
        <v>886</v>
      </c>
      <c r="B884" s="151">
        <v>20000</v>
      </c>
      <c r="C884" s="151">
        <v>14670</v>
      </c>
      <c r="D884" s="151">
        <v>5330</v>
      </c>
      <c r="E884" s="151">
        <v>0</v>
      </c>
      <c r="F884" s="31" t="s">
        <v>62</v>
      </c>
    </row>
    <row r="885" spans="1:6" x14ac:dyDescent="0.25">
      <c r="A885" s="73" t="s">
        <v>887</v>
      </c>
      <c r="B885" s="151">
        <v>20000</v>
      </c>
      <c r="C885" s="151">
        <v>7000</v>
      </c>
      <c r="D885" s="151">
        <v>8000</v>
      </c>
      <c r="E885" s="151">
        <v>5000</v>
      </c>
      <c r="F885" s="31" t="s">
        <v>28</v>
      </c>
    </row>
    <row r="886" spans="1:6" x14ac:dyDescent="0.25">
      <c r="A886" s="73" t="s">
        <v>888</v>
      </c>
      <c r="B886" s="151">
        <v>20000</v>
      </c>
      <c r="C886" s="151">
        <v>19000</v>
      </c>
      <c r="D886" s="151">
        <v>1000</v>
      </c>
      <c r="E886" s="151">
        <v>0</v>
      </c>
      <c r="F886" s="31" t="s">
        <v>26</v>
      </c>
    </row>
    <row r="887" spans="1:6" x14ac:dyDescent="0.25">
      <c r="A887" s="73" t="s">
        <v>889</v>
      </c>
      <c r="B887" s="151">
        <v>70616</v>
      </c>
      <c r="C887" s="151">
        <v>41549.000999999997</v>
      </c>
      <c r="D887" s="151">
        <v>24699</v>
      </c>
      <c r="E887" s="151">
        <v>4367.9989999999998</v>
      </c>
      <c r="F887" s="31" t="s">
        <v>28</v>
      </c>
    </row>
    <row r="888" spans="1:6" x14ac:dyDescent="0.25">
      <c r="A888" s="73" t="s">
        <v>890</v>
      </c>
      <c r="B888" s="151">
        <v>33080</v>
      </c>
      <c r="C888" s="151">
        <v>4565</v>
      </c>
      <c r="D888" s="151">
        <v>26015</v>
      </c>
      <c r="E888" s="151">
        <v>2500</v>
      </c>
      <c r="F888" s="31" t="s">
        <v>26</v>
      </c>
    </row>
    <row r="889" spans="1:6" x14ac:dyDescent="0.25">
      <c r="A889" s="73" t="s">
        <v>891</v>
      </c>
      <c r="B889" s="151">
        <v>139780</v>
      </c>
      <c r="C889" s="151">
        <v>58743</v>
      </c>
      <c r="D889" s="151">
        <v>77425</v>
      </c>
      <c r="E889" s="151">
        <v>3612</v>
      </c>
      <c r="F889" s="31" t="s">
        <v>28</v>
      </c>
    </row>
    <row r="890" spans="1:6" x14ac:dyDescent="0.25">
      <c r="A890" s="73" t="s">
        <v>892</v>
      </c>
      <c r="B890" s="151">
        <v>25000</v>
      </c>
      <c r="C890" s="151">
        <v>22470</v>
      </c>
      <c r="D890" s="151">
        <v>2530</v>
      </c>
      <c r="E890" s="151">
        <v>0</v>
      </c>
      <c r="F890" s="31" t="s">
        <v>99</v>
      </c>
    </row>
    <row r="891" spans="1:6" x14ac:dyDescent="0.25">
      <c r="A891" s="34" t="s">
        <v>893</v>
      </c>
      <c r="B891" s="152">
        <v>2000</v>
      </c>
      <c r="C891" s="152">
        <v>0</v>
      </c>
      <c r="D891" s="152">
        <v>2000</v>
      </c>
      <c r="E891" s="152">
        <v>0</v>
      </c>
      <c r="F891" s="72" t="s">
        <v>26</v>
      </c>
    </row>
    <row r="892" spans="1:6" x14ac:dyDescent="0.25">
      <c r="A892" s="73" t="s">
        <v>894</v>
      </c>
      <c r="B892" s="151">
        <v>66278</v>
      </c>
      <c r="C892" s="151">
        <v>13449</v>
      </c>
      <c r="D892" s="151">
        <v>17242</v>
      </c>
      <c r="E892" s="151">
        <v>35587</v>
      </c>
      <c r="F892" s="31" t="s">
        <v>24</v>
      </c>
    </row>
    <row r="893" spans="1:6" x14ac:dyDescent="0.25">
      <c r="A893" s="73" t="s">
        <v>895</v>
      </c>
      <c r="B893" s="151">
        <v>39187</v>
      </c>
      <c r="C893" s="151">
        <v>15938</v>
      </c>
      <c r="D893" s="151">
        <v>23249</v>
      </c>
      <c r="E893" s="151">
        <v>0</v>
      </c>
      <c r="F893" s="31" t="s">
        <v>26</v>
      </c>
    </row>
    <row r="894" spans="1:6" x14ac:dyDescent="0.25">
      <c r="A894" s="34" t="s">
        <v>896</v>
      </c>
      <c r="B894" s="152">
        <v>1500</v>
      </c>
      <c r="C894" s="152">
        <v>500</v>
      </c>
      <c r="D894" s="152">
        <v>1000</v>
      </c>
      <c r="E894" s="152">
        <v>0</v>
      </c>
      <c r="F894" s="72" t="s">
        <v>26</v>
      </c>
    </row>
    <row r="895" spans="1:6" x14ac:dyDescent="0.25">
      <c r="A895" s="73" t="s">
        <v>897</v>
      </c>
      <c r="B895" s="151">
        <v>15000</v>
      </c>
      <c r="C895" s="151">
        <v>2000</v>
      </c>
      <c r="D895" s="151">
        <v>10000</v>
      </c>
      <c r="E895" s="151">
        <v>3000</v>
      </c>
      <c r="F895" s="31" t="s">
        <v>28</v>
      </c>
    </row>
    <row r="896" spans="1:6" x14ac:dyDescent="0.25">
      <c r="A896" s="73" t="s">
        <v>898</v>
      </c>
      <c r="B896" s="151">
        <v>40000</v>
      </c>
      <c r="C896" s="151">
        <v>600</v>
      </c>
      <c r="D896" s="151">
        <v>39400</v>
      </c>
      <c r="E896" s="151">
        <v>0</v>
      </c>
      <c r="F896" s="31" t="s">
        <v>28</v>
      </c>
    </row>
    <row r="897" spans="1:6" x14ac:dyDescent="0.25">
      <c r="A897" s="73" t="s">
        <v>899</v>
      </c>
      <c r="B897" s="151">
        <v>3900</v>
      </c>
      <c r="C897" s="151">
        <v>2287</v>
      </c>
      <c r="D897" s="151">
        <v>1613</v>
      </c>
      <c r="E897" s="151">
        <v>0</v>
      </c>
      <c r="F897" s="31" t="s">
        <v>120</v>
      </c>
    </row>
    <row r="898" spans="1:6" x14ac:dyDescent="0.25">
      <c r="A898" s="73" t="s">
        <v>900</v>
      </c>
      <c r="B898" s="151">
        <v>118170</v>
      </c>
      <c r="C898" s="151">
        <v>112619.69100000001</v>
      </c>
      <c r="D898" s="151">
        <v>5550</v>
      </c>
      <c r="E898" s="151">
        <v>0.309</v>
      </c>
      <c r="F898" s="31" t="s">
        <v>99</v>
      </c>
    </row>
    <row r="899" spans="1:6" x14ac:dyDescent="0.25">
      <c r="A899" s="73" t="s">
        <v>901</v>
      </c>
      <c r="B899" s="151">
        <v>25383</v>
      </c>
      <c r="C899" s="151">
        <v>9645.3089999999993</v>
      </c>
      <c r="D899" s="151">
        <v>6800</v>
      </c>
      <c r="E899" s="151">
        <v>8937.6910000000007</v>
      </c>
      <c r="F899" s="31" t="s">
        <v>28</v>
      </c>
    </row>
    <row r="900" spans="1:6" x14ac:dyDescent="0.25">
      <c r="A900" s="73" t="s">
        <v>902</v>
      </c>
      <c r="B900" s="151">
        <v>171234</v>
      </c>
      <c r="C900" s="151">
        <v>19485.419000000002</v>
      </c>
      <c r="D900" s="151">
        <v>53000</v>
      </c>
      <c r="E900" s="151">
        <v>98748.581000000006</v>
      </c>
      <c r="F900" s="31" t="s">
        <v>24</v>
      </c>
    </row>
    <row r="901" spans="1:6" x14ac:dyDescent="0.25">
      <c r="A901" s="73" t="s">
        <v>903</v>
      </c>
      <c r="B901" s="151">
        <v>6000</v>
      </c>
      <c r="C901" s="151">
        <v>210</v>
      </c>
      <c r="D901" s="151">
        <v>1890</v>
      </c>
      <c r="E901" s="151">
        <v>3900</v>
      </c>
      <c r="F901" s="31" t="s">
        <v>24</v>
      </c>
    </row>
    <row r="902" spans="1:6" x14ac:dyDescent="0.25">
      <c r="A902" s="73" t="s">
        <v>904</v>
      </c>
      <c r="B902" s="151">
        <v>20000</v>
      </c>
      <c r="C902" s="151">
        <v>16999.867999999999</v>
      </c>
      <c r="D902" s="151">
        <v>3000</v>
      </c>
      <c r="E902" s="151">
        <v>0.13200000000000001</v>
      </c>
      <c r="F902" s="31" t="s">
        <v>26</v>
      </c>
    </row>
    <row r="903" spans="1:6" x14ac:dyDescent="0.25">
      <c r="A903" s="73" t="s">
        <v>905</v>
      </c>
      <c r="B903" s="151">
        <v>200000</v>
      </c>
      <c r="C903" s="151">
        <v>102124</v>
      </c>
      <c r="D903" s="151">
        <v>95369</v>
      </c>
      <c r="E903" s="151">
        <v>2507</v>
      </c>
      <c r="F903" s="31" t="s">
        <v>28</v>
      </c>
    </row>
    <row r="904" spans="1:6" x14ac:dyDescent="0.25">
      <c r="A904" s="73" t="s">
        <v>906</v>
      </c>
      <c r="B904" s="151">
        <v>10000</v>
      </c>
      <c r="C904" s="151">
        <v>8979.8279999999995</v>
      </c>
      <c r="D904" s="151">
        <v>1020</v>
      </c>
      <c r="E904" s="151">
        <v>0.17199999999999999</v>
      </c>
      <c r="F904" s="31" t="s">
        <v>26</v>
      </c>
    </row>
    <row r="905" spans="1:6" x14ac:dyDescent="0.25">
      <c r="A905" s="73" t="s">
        <v>907</v>
      </c>
      <c r="B905" s="151">
        <v>35000</v>
      </c>
      <c r="C905" s="151">
        <v>31425</v>
      </c>
      <c r="D905" s="151">
        <v>3575</v>
      </c>
      <c r="E905" s="151">
        <v>0</v>
      </c>
      <c r="F905" s="31" t="s">
        <v>99</v>
      </c>
    </row>
    <row r="906" spans="1:6" x14ac:dyDescent="0.25">
      <c r="A906" s="73" t="s">
        <v>908</v>
      </c>
      <c r="B906" s="151">
        <v>69386</v>
      </c>
      <c r="C906" s="151">
        <v>31840.125</v>
      </c>
      <c r="D906" s="151">
        <v>37546</v>
      </c>
      <c r="E906" s="151">
        <v>-0.125</v>
      </c>
      <c r="F906" s="31" t="s">
        <v>26</v>
      </c>
    </row>
    <row r="907" spans="1:6" x14ac:dyDescent="0.25">
      <c r="A907" s="73" t="s">
        <v>909</v>
      </c>
      <c r="B907" s="151">
        <v>10000</v>
      </c>
      <c r="C907" s="151">
        <v>5000</v>
      </c>
      <c r="D907" s="151">
        <v>5000</v>
      </c>
      <c r="E907" s="151">
        <v>0</v>
      </c>
      <c r="F907" s="31" t="s">
        <v>99</v>
      </c>
    </row>
    <row r="908" spans="1:6" x14ac:dyDescent="0.25">
      <c r="A908" s="73" t="s">
        <v>910</v>
      </c>
      <c r="B908" s="151">
        <v>57570</v>
      </c>
      <c r="C908" s="151">
        <v>12526</v>
      </c>
      <c r="D908" s="151">
        <v>35000</v>
      </c>
      <c r="E908" s="151">
        <v>10044</v>
      </c>
      <c r="F908" s="31" t="s">
        <v>26</v>
      </c>
    </row>
    <row r="909" spans="1:6" x14ac:dyDescent="0.25">
      <c r="A909" s="73" t="s">
        <v>911</v>
      </c>
      <c r="B909" s="151">
        <v>63200</v>
      </c>
      <c r="C909" s="151">
        <v>1410</v>
      </c>
      <c r="D909" s="151">
        <v>6590</v>
      </c>
      <c r="E909" s="151">
        <v>55200</v>
      </c>
      <c r="F909" s="31" t="s">
        <v>30</v>
      </c>
    </row>
    <row r="910" spans="1:6" x14ac:dyDescent="0.25">
      <c r="A910" s="73" t="s">
        <v>912</v>
      </c>
      <c r="B910" s="151">
        <v>12799</v>
      </c>
      <c r="C910" s="151">
        <v>442</v>
      </c>
      <c r="D910" s="151">
        <v>10000</v>
      </c>
      <c r="E910" s="151">
        <v>2357</v>
      </c>
      <c r="F910" s="31" t="s">
        <v>47</v>
      </c>
    </row>
    <row r="911" spans="1:6" x14ac:dyDescent="0.25">
      <c r="A911" s="73" t="s">
        <v>913</v>
      </c>
      <c r="B911" s="151">
        <v>50000</v>
      </c>
      <c r="C911" s="151">
        <v>5000</v>
      </c>
      <c r="D911" s="151">
        <v>0</v>
      </c>
      <c r="E911" s="151">
        <v>45000</v>
      </c>
      <c r="F911" s="33" t="s">
        <v>136</v>
      </c>
    </row>
    <row r="912" spans="1:6" x14ac:dyDescent="0.25">
      <c r="A912" s="73" t="s">
        <v>914</v>
      </c>
      <c r="B912" s="151">
        <v>162672</v>
      </c>
      <c r="C912" s="151">
        <v>2472</v>
      </c>
      <c r="D912" s="151">
        <v>30000</v>
      </c>
      <c r="E912" s="151">
        <v>130200</v>
      </c>
      <c r="F912" s="31" t="s">
        <v>24</v>
      </c>
    </row>
    <row r="913" spans="1:6" x14ac:dyDescent="0.25">
      <c r="A913" s="73" t="s">
        <v>915</v>
      </c>
      <c r="B913" s="151">
        <v>65000</v>
      </c>
      <c r="C913" s="151">
        <v>34711.32</v>
      </c>
      <c r="D913" s="151">
        <v>22947.946</v>
      </c>
      <c r="E913" s="151">
        <v>7340.7340000000004</v>
      </c>
      <c r="F913" s="31" t="s">
        <v>26</v>
      </c>
    </row>
    <row r="914" spans="1:6" x14ac:dyDescent="0.25">
      <c r="A914" s="73" t="s">
        <v>916</v>
      </c>
      <c r="B914" s="151">
        <v>8000</v>
      </c>
      <c r="C914" s="151">
        <v>3307.578</v>
      </c>
      <c r="D914" s="151">
        <v>3520</v>
      </c>
      <c r="E914" s="151">
        <v>1172.422</v>
      </c>
      <c r="F914" s="31" t="s">
        <v>28</v>
      </c>
    </row>
    <row r="915" spans="1:6" x14ac:dyDescent="0.25">
      <c r="A915" s="73" t="s">
        <v>917</v>
      </c>
      <c r="B915" s="151">
        <v>3000</v>
      </c>
      <c r="C915" s="151">
        <v>2694</v>
      </c>
      <c r="D915" s="151">
        <v>306</v>
      </c>
      <c r="E915" s="151">
        <v>0</v>
      </c>
      <c r="F915" s="31" t="s">
        <v>26</v>
      </c>
    </row>
    <row r="916" spans="1:6" x14ac:dyDescent="0.25">
      <c r="A916" s="73" t="s">
        <v>918</v>
      </c>
      <c r="B916" s="151">
        <v>6270</v>
      </c>
      <c r="C916" s="151">
        <v>3973.7449999999999</v>
      </c>
      <c r="D916" s="151">
        <v>2296.2550000000001</v>
      </c>
      <c r="E916" s="151">
        <v>0</v>
      </c>
      <c r="F916" s="31" t="s">
        <v>99</v>
      </c>
    </row>
    <row r="917" spans="1:6" x14ac:dyDescent="0.25">
      <c r="A917" s="73" t="s">
        <v>919</v>
      </c>
      <c r="B917" s="151">
        <v>200000</v>
      </c>
      <c r="C917" s="151">
        <v>87999.936000000002</v>
      </c>
      <c r="D917" s="151">
        <v>62000</v>
      </c>
      <c r="E917" s="151">
        <v>50000.063999999998</v>
      </c>
      <c r="F917" s="31" t="s">
        <v>28</v>
      </c>
    </row>
    <row r="918" spans="1:6" x14ac:dyDescent="0.25">
      <c r="A918" s="73" t="s">
        <v>920</v>
      </c>
      <c r="B918" s="151">
        <v>40000</v>
      </c>
      <c r="C918" s="151">
        <v>18000</v>
      </c>
      <c r="D918" s="151">
        <v>22000</v>
      </c>
      <c r="E918" s="151">
        <v>0</v>
      </c>
      <c r="F918" s="31" t="s">
        <v>26</v>
      </c>
    </row>
    <row r="919" spans="1:6" x14ac:dyDescent="0.25">
      <c r="A919" s="73" t="s">
        <v>921</v>
      </c>
      <c r="B919" s="151">
        <v>201000</v>
      </c>
      <c r="C919" s="151">
        <v>155542</v>
      </c>
      <c r="D919" s="151">
        <v>45458</v>
      </c>
      <c r="E919" s="151">
        <v>0</v>
      </c>
      <c r="F919" s="31" t="s">
        <v>64</v>
      </c>
    </row>
    <row r="920" spans="1:6" x14ac:dyDescent="0.25">
      <c r="A920" s="73" t="s">
        <v>922</v>
      </c>
      <c r="B920" s="151">
        <v>7300</v>
      </c>
      <c r="C920" s="151">
        <v>500</v>
      </c>
      <c r="D920" s="151">
        <v>6400</v>
      </c>
      <c r="E920" s="151">
        <v>400</v>
      </c>
      <c r="F920" s="31" t="s">
        <v>28</v>
      </c>
    </row>
    <row r="921" spans="1:6" x14ac:dyDescent="0.25">
      <c r="A921" s="73" t="s">
        <v>923</v>
      </c>
      <c r="B921" s="151">
        <v>85000</v>
      </c>
      <c r="C921" s="151">
        <v>76091</v>
      </c>
      <c r="D921" s="151">
        <v>6199.5429999999997</v>
      </c>
      <c r="E921" s="151">
        <v>2709.4569999999999</v>
      </c>
      <c r="F921" s="31" t="s">
        <v>26</v>
      </c>
    </row>
    <row r="922" spans="1:6" x14ac:dyDescent="0.25">
      <c r="A922" s="73" t="s">
        <v>924</v>
      </c>
      <c r="B922" s="151">
        <v>61335</v>
      </c>
      <c r="C922" s="151">
        <v>9394.4330000000009</v>
      </c>
      <c r="D922" s="151">
        <v>26511</v>
      </c>
      <c r="E922" s="151">
        <v>25429.566999999999</v>
      </c>
      <c r="F922" s="31" t="s">
        <v>24</v>
      </c>
    </row>
    <row r="923" spans="1:6" x14ac:dyDescent="0.25">
      <c r="A923" s="73" t="s">
        <v>925</v>
      </c>
      <c r="B923" s="151">
        <v>8400</v>
      </c>
      <c r="C923" s="151">
        <v>1868</v>
      </c>
      <c r="D923" s="151">
        <v>4300</v>
      </c>
      <c r="E923" s="151">
        <v>2232</v>
      </c>
      <c r="F923" s="31" t="s">
        <v>28</v>
      </c>
    </row>
    <row r="924" spans="1:6" x14ac:dyDescent="0.25">
      <c r="A924" s="39" t="s">
        <v>306</v>
      </c>
      <c r="B924" s="153">
        <f>SUM(B883:B923)</f>
        <v>2199060</v>
      </c>
      <c r="C924" s="153">
        <f t="shared" ref="C924:E924" si="6">SUM(C883:C923)</f>
        <v>959243.25299999979</v>
      </c>
      <c r="D924" s="153">
        <f t="shared" si="6"/>
        <v>739570.74399999995</v>
      </c>
      <c r="E924" s="153">
        <f t="shared" si="6"/>
        <v>500246.00300000003</v>
      </c>
      <c r="F924" s="84" t="s">
        <v>15</v>
      </c>
    </row>
    <row r="925" spans="1:6" x14ac:dyDescent="0.25">
      <c r="A925" s="39" t="s">
        <v>926</v>
      </c>
      <c r="B925" s="153">
        <f>SUM(B873+B924)</f>
        <v>3818300</v>
      </c>
      <c r="C925" s="153">
        <f>SUM(C873+C924)</f>
        <v>992855.98999999976</v>
      </c>
      <c r="D925" s="153">
        <f>SUM(D873+D924)</f>
        <v>961097.74399999995</v>
      </c>
      <c r="E925" s="153">
        <f>SUM(E873+E924)</f>
        <v>1864346.2660000001</v>
      </c>
      <c r="F925" s="84" t="s">
        <v>15</v>
      </c>
    </row>
    <row r="926" spans="1:6" x14ac:dyDescent="0.25">
      <c r="A926" s="132" t="s">
        <v>308</v>
      </c>
      <c r="B926" s="133" t="s">
        <v>187</v>
      </c>
      <c r="C926" s="133" t="s">
        <v>187</v>
      </c>
      <c r="D926" s="154">
        <f>D927-D925</f>
        <v>245404.83000000007</v>
      </c>
      <c r="E926" s="133" t="s">
        <v>187</v>
      </c>
      <c r="F926" s="133" t="s">
        <v>309</v>
      </c>
    </row>
    <row r="927" spans="1:6" ht="15.75" thickBot="1" x14ac:dyDescent="0.3">
      <c r="A927" s="74" t="s">
        <v>927</v>
      </c>
      <c r="B927" s="76" t="s">
        <v>15</v>
      </c>
      <c r="C927" s="76" t="s">
        <v>15</v>
      </c>
      <c r="D927" s="155">
        <f>ABS([1]DHHS!$F$128)*1000</f>
        <v>1206502.574</v>
      </c>
      <c r="E927" s="76" t="s">
        <v>15</v>
      </c>
      <c r="F927" s="76" t="s">
        <v>15</v>
      </c>
    </row>
    <row r="928" spans="1:6" x14ac:dyDescent="0.25">
      <c r="A928" s="87" t="s">
        <v>880</v>
      </c>
      <c r="B928" s="156" t="s">
        <v>15</v>
      </c>
      <c r="C928" s="156" t="s">
        <v>15</v>
      </c>
      <c r="D928" s="156" t="s">
        <v>15</v>
      </c>
      <c r="E928" s="156" t="s">
        <v>928</v>
      </c>
      <c r="F928" s="157" t="s">
        <v>15</v>
      </c>
    </row>
    <row r="929" spans="1:6" x14ac:dyDescent="0.25">
      <c r="A929" s="89" t="s">
        <v>881</v>
      </c>
      <c r="B929" s="158" t="s">
        <v>15</v>
      </c>
      <c r="C929" s="158" t="s">
        <v>15</v>
      </c>
      <c r="D929" s="158" t="s">
        <v>15</v>
      </c>
      <c r="E929" s="158" t="s">
        <v>15</v>
      </c>
      <c r="F929" s="158" t="s">
        <v>15</v>
      </c>
    </row>
    <row r="930" spans="1:6" x14ac:dyDescent="0.25">
      <c r="A930" s="362" t="s">
        <v>929</v>
      </c>
      <c r="B930" s="362"/>
      <c r="C930" s="362"/>
      <c r="D930" s="362"/>
      <c r="E930" s="362"/>
      <c r="F930" s="362"/>
    </row>
    <row r="931" spans="1:6" x14ac:dyDescent="0.25">
      <c r="A931" s="362" t="s">
        <v>930</v>
      </c>
      <c r="B931" s="362"/>
      <c r="C931" s="362"/>
      <c r="D931" s="362"/>
      <c r="E931" s="362"/>
      <c r="F931" s="362"/>
    </row>
    <row r="932" spans="1:6" s="150" customFormat="1" x14ac:dyDescent="0.25">
      <c r="A932" s="362" t="s">
        <v>931</v>
      </c>
      <c r="B932" s="362"/>
      <c r="C932" s="362"/>
      <c r="D932" s="362"/>
      <c r="E932" s="362"/>
      <c r="F932" s="362"/>
    </row>
    <row r="933" spans="1:6" x14ac:dyDescent="0.25">
      <c r="A933" s="362" t="s">
        <v>932</v>
      </c>
      <c r="B933" s="362"/>
      <c r="C933" s="362"/>
      <c r="D933" s="362"/>
      <c r="E933" s="362"/>
      <c r="F933" s="362"/>
    </row>
    <row r="934" spans="1:6" s="150" customFormat="1" ht="25.5" customHeight="1" x14ac:dyDescent="0.25">
      <c r="A934" s="352" t="s">
        <v>933</v>
      </c>
      <c r="B934" s="352"/>
      <c r="C934" s="352"/>
      <c r="D934" s="352"/>
      <c r="E934" s="352"/>
      <c r="F934" s="352"/>
    </row>
    <row r="935" spans="1:6" s="150" customFormat="1" x14ac:dyDescent="0.25">
      <c r="A935" s="362" t="s">
        <v>934</v>
      </c>
      <c r="B935" s="362"/>
      <c r="C935" s="362"/>
      <c r="D935" s="362"/>
      <c r="E935" s="362"/>
      <c r="F935" s="362"/>
    </row>
    <row r="936" spans="1:6" x14ac:dyDescent="0.25">
      <c r="A936" s="374" t="s">
        <v>184</v>
      </c>
      <c r="B936" s="374"/>
      <c r="C936" s="374"/>
      <c r="D936" s="374"/>
      <c r="E936" s="374"/>
      <c r="F936" s="374"/>
    </row>
    <row r="937" spans="1:6" x14ac:dyDescent="0.25">
      <c r="A937" s="363" t="s">
        <v>258</v>
      </c>
      <c r="B937" s="363"/>
      <c r="C937" s="363"/>
      <c r="D937" s="363"/>
      <c r="E937" s="363"/>
      <c r="F937" s="363"/>
    </row>
    <row r="938" spans="1:6" ht="40.5" customHeight="1" x14ac:dyDescent="0.25">
      <c r="A938" s="138" t="s">
        <v>15</v>
      </c>
      <c r="B938" s="28" t="s">
        <v>18</v>
      </c>
      <c r="C938" s="28" t="s">
        <v>19</v>
      </c>
      <c r="D938" s="28" t="s">
        <v>259</v>
      </c>
    </row>
    <row r="939" spans="1:6" x14ac:dyDescent="0.25">
      <c r="A939" s="69" t="s">
        <v>935</v>
      </c>
      <c r="B939" s="159">
        <v>20000</v>
      </c>
      <c r="C939" s="159">
        <v>20000</v>
      </c>
      <c r="D939" s="31" t="s">
        <v>120</v>
      </c>
    </row>
    <row r="940" spans="1:6" x14ac:dyDescent="0.25">
      <c r="A940" s="69" t="s">
        <v>936</v>
      </c>
      <c r="B940" s="159">
        <v>10000</v>
      </c>
      <c r="C940" s="159">
        <v>9000</v>
      </c>
      <c r="D940" s="31" t="s">
        <v>99</v>
      </c>
    </row>
    <row r="941" spans="1:6" x14ac:dyDescent="0.25">
      <c r="A941" s="69" t="s">
        <v>937</v>
      </c>
      <c r="B941" s="159">
        <v>17300</v>
      </c>
      <c r="C941" s="159">
        <v>17300</v>
      </c>
      <c r="D941" s="31" t="s">
        <v>120</v>
      </c>
    </row>
    <row r="942" spans="1:6" x14ac:dyDescent="0.25">
      <c r="A942" s="69" t="s">
        <v>938</v>
      </c>
      <c r="B942" s="159">
        <v>2500</v>
      </c>
      <c r="C942" s="159">
        <v>2500</v>
      </c>
      <c r="D942" s="31" t="s">
        <v>172</v>
      </c>
    </row>
    <row r="943" spans="1:6" ht="15" customHeight="1" x14ac:dyDescent="0.25">
      <c r="A943" s="69" t="s">
        <v>939</v>
      </c>
      <c r="B943" s="159">
        <v>11905</v>
      </c>
      <c r="C943" s="159">
        <v>11905</v>
      </c>
      <c r="D943" s="31" t="s">
        <v>172</v>
      </c>
    </row>
    <row r="944" spans="1:6" x14ac:dyDescent="0.25">
      <c r="A944" s="69" t="s">
        <v>940</v>
      </c>
      <c r="B944" s="159">
        <v>1210</v>
      </c>
      <c r="C944" s="159">
        <v>1210</v>
      </c>
      <c r="D944" s="31" t="s">
        <v>172</v>
      </c>
    </row>
    <row r="945" spans="1:4" x14ac:dyDescent="0.25">
      <c r="A945" s="69" t="s">
        <v>941</v>
      </c>
      <c r="B945" s="159">
        <v>25000</v>
      </c>
      <c r="C945" s="159">
        <v>25000</v>
      </c>
      <c r="D945" s="31" t="s">
        <v>942</v>
      </c>
    </row>
    <row r="946" spans="1:4" x14ac:dyDescent="0.25">
      <c r="A946" s="160" t="s">
        <v>943</v>
      </c>
      <c r="B946" s="159">
        <v>73000</v>
      </c>
      <c r="C946" s="159">
        <v>73000</v>
      </c>
      <c r="D946" s="31" t="s">
        <v>112</v>
      </c>
    </row>
    <row r="947" spans="1:4" x14ac:dyDescent="0.25">
      <c r="A947" s="69" t="s">
        <v>944</v>
      </c>
      <c r="B947" s="159">
        <v>35000</v>
      </c>
      <c r="C947" s="159">
        <v>35000</v>
      </c>
      <c r="D947" s="31" t="s">
        <v>942</v>
      </c>
    </row>
    <row r="948" spans="1:4" ht="15" customHeight="1" x14ac:dyDescent="0.25">
      <c r="A948" s="69" t="s">
        <v>945</v>
      </c>
      <c r="B948" s="159">
        <v>5000</v>
      </c>
      <c r="C948" s="159">
        <v>5000</v>
      </c>
      <c r="D948" s="31" t="s">
        <v>169</v>
      </c>
    </row>
    <row r="949" spans="1:4" ht="15" customHeight="1" x14ac:dyDescent="0.25">
      <c r="A949" s="160" t="s">
        <v>946</v>
      </c>
      <c r="B949" s="159">
        <v>16150</v>
      </c>
      <c r="C949" s="159">
        <v>15149.602000000001</v>
      </c>
      <c r="D949" s="31" t="s">
        <v>99</v>
      </c>
    </row>
    <row r="950" spans="1:4" ht="15" customHeight="1" x14ac:dyDescent="0.25">
      <c r="A950" s="69" t="s">
        <v>947</v>
      </c>
      <c r="B950" s="159">
        <v>9136</v>
      </c>
      <c r="C950" s="159">
        <v>9136</v>
      </c>
      <c r="D950" s="31" t="s">
        <v>172</v>
      </c>
    </row>
    <row r="951" spans="1:4" x14ac:dyDescent="0.25">
      <c r="A951" s="69" t="s">
        <v>948</v>
      </c>
      <c r="B951" s="159">
        <v>56000</v>
      </c>
      <c r="C951" s="159">
        <v>56000</v>
      </c>
      <c r="D951" s="31" t="s">
        <v>120</v>
      </c>
    </row>
    <row r="952" spans="1:4" x14ac:dyDescent="0.25">
      <c r="A952" s="161" t="s">
        <v>949</v>
      </c>
      <c r="B952" s="162" t="s">
        <v>15</v>
      </c>
      <c r="C952" s="162" t="s">
        <v>15</v>
      </c>
      <c r="D952" s="162" t="s">
        <v>15</v>
      </c>
    </row>
    <row r="953" spans="1:4" ht="15" customHeight="1" x14ac:dyDescent="0.25">
      <c r="A953" s="61" t="s">
        <v>950</v>
      </c>
      <c r="B953" s="163">
        <v>9000</v>
      </c>
      <c r="C953" s="163">
        <v>9000</v>
      </c>
      <c r="D953" s="98" t="s">
        <v>120</v>
      </c>
    </row>
    <row r="954" spans="1:4" ht="15" customHeight="1" x14ac:dyDescent="0.25">
      <c r="A954" s="63" t="s">
        <v>951</v>
      </c>
      <c r="B954" s="163">
        <v>19942</v>
      </c>
      <c r="C954" s="163">
        <v>15042</v>
      </c>
      <c r="D954" s="98" t="s">
        <v>26</v>
      </c>
    </row>
    <row r="955" spans="1:4" x14ac:dyDescent="0.25">
      <c r="A955" s="63" t="s">
        <v>952</v>
      </c>
      <c r="B955" s="163">
        <v>2200</v>
      </c>
      <c r="C955" s="163">
        <v>2200</v>
      </c>
      <c r="D955" s="98" t="s">
        <v>120</v>
      </c>
    </row>
    <row r="956" spans="1:4" ht="15" customHeight="1" x14ac:dyDescent="0.25">
      <c r="A956" s="63" t="s">
        <v>953</v>
      </c>
      <c r="B956" s="163">
        <v>10000</v>
      </c>
      <c r="C956" s="163">
        <v>10000</v>
      </c>
      <c r="D956" s="98" t="s">
        <v>120</v>
      </c>
    </row>
    <row r="957" spans="1:4" x14ac:dyDescent="0.25">
      <c r="A957" s="63" t="s">
        <v>954</v>
      </c>
      <c r="B957" s="163">
        <v>271860</v>
      </c>
      <c r="C957" s="163">
        <v>270309.27399999998</v>
      </c>
      <c r="D957" s="98" t="s">
        <v>26</v>
      </c>
    </row>
    <row r="958" spans="1:4" ht="15" customHeight="1" x14ac:dyDescent="0.25">
      <c r="A958" s="63" t="s">
        <v>955</v>
      </c>
      <c r="B958" s="163">
        <v>8600</v>
      </c>
      <c r="C958" s="163">
        <v>8430</v>
      </c>
      <c r="D958" s="98" t="s">
        <v>26</v>
      </c>
    </row>
    <row r="959" spans="1:4" ht="15" customHeight="1" x14ac:dyDescent="0.25">
      <c r="A959" s="63" t="s">
        <v>956</v>
      </c>
      <c r="B959" s="163">
        <v>9700</v>
      </c>
      <c r="C959" s="163">
        <v>9700</v>
      </c>
      <c r="D959" s="98" t="s">
        <v>26</v>
      </c>
    </row>
    <row r="960" spans="1:4" x14ac:dyDescent="0.25">
      <c r="A960" s="63" t="s">
        <v>957</v>
      </c>
      <c r="B960" s="163">
        <v>5000</v>
      </c>
      <c r="C960" s="163">
        <v>5000</v>
      </c>
      <c r="D960" s="98" t="s">
        <v>120</v>
      </c>
    </row>
    <row r="961" spans="1:6" x14ac:dyDescent="0.25">
      <c r="A961" s="63" t="s">
        <v>958</v>
      </c>
      <c r="B961" s="163">
        <v>4100</v>
      </c>
      <c r="C961" s="163">
        <v>3600</v>
      </c>
      <c r="D961" s="98" t="s">
        <v>26</v>
      </c>
    </row>
    <row r="962" spans="1:6" ht="15.75" thickBot="1" x14ac:dyDescent="0.3">
      <c r="A962" s="164" t="s">
        <v>959</v>
      </c>
      <c r="B962" s="165">
        <v>19343</v>
      </c>
      <c r="C962" s="165">
        <v>19343</v>
      </c>
      <c r="D962" s="102" t="s">
        <v>26</v>
      </c>
    </row>
    <row r="963" spans="1:6" x14ac:dyDescent="0.25">
      <c r="A963" s="364" t="s">
        <v>880</v>
      </c>
      <c r="B963" s="364"/>
      <c r="C963" s="364"/>
      <c r="D963" s="103" t="s">
        <v>184</v>
      </c>
      <c r="E963" s="103" t="s">
        <v>184</v>
      </c>
      <c r="F963" s="103" t="s">
        <v>184</v>
      </c>
    </row>
    <row r="964" spans="1:6" x14ac:dyDescent="0.25">
      <c r="A964" s="104" t="s">
        <v>66</v>
      </c>
      <c r="B964" s="104"/>
      <c r="C964" s="104"/>
      <c r="D964" s="103"/>
      <c r="E964" s="103"/>
      <c r="F964" s="103"/>
    </row>
    <row r="965" spans="1:6" s="150" customFormat="1" ht="26.45" customHeight="1" x14ac:dyDescent="0.25">
      <c r="A965" s="358" t="s">
        <v>960</v>
      </c>
      <c r="B965" s="358"/>
      <c r="C965" s="358"/>
      <c r="D965" s="358"/>
      <c r="E965" s="166"/>
      <c r="F965" s="166"/>
    </row>
    <row r="966" spans="1:6" s="150" customFormat="1" ht="26.45" customHeight="1" x14ac:dyDescent="0.25">
      <c r="A966" s="358" t="s">
        <v>961</v>
      </c>
      <c r="B966" s="358"/>
      <c r="C966" s="358"/>
      <c r="D966" s="358"/>
      <c r="E966" s="166"/>
      <c r="F966" s="166"/>
    </row>
    <row r="967" spans="1:6" s="150" customFormat="1" ht="17.45" customHeight="1" x14ac:dyDescent="0.25">
      <c r="A967" s="358" t="s">
        <v>962</v>
      </c>
      <c r="B967" s="358"/>
      <c r="C967" s="358"/>
      <c r="D967" s="358"/>
      <c r="E967" s="166"/>
      <c r="F967" s="166"/>
    </row>
    <row r="968" spans="1:6" s="150" customFormat="1" ht="37.9" customHeight="1" x14ac:dyDescent="0.25">
      <c r="A968" s="358" t="s">
        <v>963</v>
      </c>
      <c r="B968" s="358"/>
      <c r="C968" s="358"/>
      <c r="D968" s="358"/>
      <c r="E968" s="166"/>
      <c r="F968" s="166"/>
    </row>
    <row r="969" spans="1:6" x14ac:dyDescent="0.25">
      <c r="A969" s="374" t="s">
        <v>964</v>
      </c>
      <c r="B969" s="374"/>
      <c r="C969" s="374"/>
      <c r="D969" s="374"/>
      <c r="E969" s="374"/>
      <c r="F969" s="374"/>
    </row>
    <row r="970" spans="1:6" x14ac:dyDescent="0.25">
      <c r="A970" s="105"/>
      <c r="B970" s="105"/>
      <c r="C970" s="105"/>
      <c r="D970" s="105"/>
      <c r="E970" s="105"/>
      <c r="F970" s="105"/>
    </row>
    <row r="971" spans="1:6" x14ac:dyDescent="0.25">
      <c r="A971" s="374" t="s">
        <v>16</v>
      </c>
      <c r="B971" s="374"/>
      <c r="C971" s="374"/>
      <c r="D971" s="374"/>
      <c r="E971" s="374"/>
      <c r="F971" s="374"/>
    </row>
    <row r="972" spans="1:6" x14ac:dyDescent="0.25">
      <c r="A972" s="361" t="s">
        <v>17</v>
      </c>
      <c r="B972" s="361"/>
      <c r="C972" s="361"/>
      <c r="D972" s="361"/>
      <c r="E972" s="361"/>
      <c r="F972" s="361"/>
    </row>
    <row r="973" spans="1:6" ht="36.75" customHeight="1" x14ac:dyDescent="0.25">
      <c r="A973" s="27"/>
      <c r="B973" s="28" t="s">
        <v>18</v>
      </c>
      <c r="C973" s="28" t="s">
        <v>19</v>
      </c>
      <c r="D973" s="28" t="s">
        <v>20</v>
      </c>
      <c r="E973" s="28" t="s">
        <v>21</v>
      </c>
      <c r="F973" s="28" t="s">
        <v>22</v>
      </c>
    </row>
    <row r="974" spans="1:6" s="169" customFormat="1" ht="20.45" customHeight="1" x14ac:dyDescent="0.25">
      <c r="A974" s="73" t="s">
        <v>965</v>
      </c>
      <c r="B974" s="35">
        <v>5503</v>
      </c>
      <c r="C974" s="35">
        <v>0</v>
      </c>
      <c r="D974" s="35">
        <v>2331</v>
      </c>
      <c r="E974" s="35">
        <v>3172</v>
      </c>
      <c r="F974" s="72" t="s">
        <v>28</v>
      </c>
    </row>
    <row r="975" spans="1:6" ht="20.45" customHeight="1" x14ac:dyDescent="0.25">
      <c r="A975" s="17" t="s">
        <v>966</v>
      </c>
      <c r="B975" s="30">
        <v>1146</v>
      </c>
      <c r="C975" s="30">
        <v>0</v>
      </c>
      <c r="D975" s="30">
        <v>1146</v>
      </c>
      <c r="E975" s="30">
        <v>0</v>
      </c>
      <c r="F975" s="31" t="s">
        <v>26</v>
      </c>
    </row>
    <row r="976" spans="1:6" ht="20.45" customHeight="1" x14ac:dyDescent="0.25">
      <c r="A976" s="73" t="s">
        <v>967</v>
      </c>
      <c r="B976" s="30">
        <v>19100</v>
      </c>
      <c r="C976" s="30">
        <v>878</v>
      </c>
      <c r="D976" s="30">
        <v>17875</v>
      </c>
      <c r="E976" s="30">
        <v>347</v>
      </c>
      <c r="F976" s="31" t="s">
        <v>28</v>
      </c>
    </row>
    <row r="977" spans="1:6" ht="20.45" customHeight="1" x14ac:dyDescent="0.25">
      <c r="A977" s="73" t="s">
        <v>968</v>
      </c>
      <c r="B977" s="30">
        <v>7800</v>
      </c>
      <c r="C977" s="30">
        <v>0</v>
      </c>
      <c r="D977" s="30">
        <v>7800</v>
      </c>
      <c r="E977" s="30">
        <v>0</v>
      </c>
      <c r="F977" s="31" t="s">
        <v>26</v>
      </c>
    </row>
    <row r="978" spans="1:6" ht="20.45" customHeight="1" x14ac:dyDescent="0.25">
      <c r="A978" s="17" t="s">
        <v>969</v>
      </c>
      <c r="B978" s="30">
        <v>610</v>
      </c>
      <c r="C978" s="30">
        <v>0</v>
      </c>
      <c r="D978" s="30">
        <v>310</v>
      </c>
      <c r="E978" s="30">
        <v>300</v>
      </c>
      <c r="F978" s="31" t="s">
        <v>28</v>
      </c>
    </row>
    <row r="979" spans="1:6" ht="20.45" customHeight="1" x14ac:dyDescent="0.25">
      <c r="A979" s="73" t="s">
        <v>970</v>
      </c>
      <c r="B979" s="30">
        <v>689450</v>
      </c>
      <c r="C979" s="30">
        <v>10373</v>
      </c>
      <c r="D979" s="30">
        <v>55349</v>
      </c>
      <c r="E979" s="30">
        <v>623728</v>
      </c>
      <c r="F979" s="31" t="s">
        <v>30</v>
      </c>
    </row>
    <row r="980" spans="1:6" ht="20.45" customHeight="1" x14ac:dyDescent="0.25">
      <c r="A980" s="73" t="s">
        <v>971</v>
      </c>
      <c r="B980" s="30">
        <v>4178</v>
      </c>
      <c r="C980" s="30">
        <v>1300</v>
      </c>
      <c r="D980" s="30">
        <v>2878</v>
      </c>
      <c r="E980" s="30">
        <v>0</v>
      </c>
      <c r="F980" s="31" t="s">
        <v>26</v>
      </c>
    </row>
    <row r="981" spans="1:6" ht="28.5" customHeight="1" x14ac:dyDescent="0.25">
      <c r="A981" s="73" t="s">
        <v>972</v>
      </c>
      <c r="B981" s="30">
        <v>1000</v>
      </c>
      <c r="C981" s="30">
        <v>0</v>
      </c>
      <c r="D981" s="30">
        <v>500</v>
      </c>
      <c r="E981" s="30">
        <v>500</v>
      </c>
      <c r="F981" s="31" t="s">
        <v>28</v>
      </c>
    </row>
    <row r="982" spans="1:6" ht="20.45" customHeight="1" x14ac:dyDescent="0.25">
      <c r="A982" s="73" t="s">
        <v>973</v>
      </c>
      <c r="B982" s="30">
        <v>5000</v>
      </c>
      <c r="C982" s="30">
        <v>0</v>
      </c>
      <c r="D982" s="30">
        <v>1000</v>
      </c>
      <c r="E982" s="30">
        <v>4000</v>
      </c>
      <c r="F982" s="31" t="s">
        <v>30</v>
      </c>
    </row>
    <row r="983" spans="1:6" ht="20.45" customHeight="1" x14ac:dyDescent="0.25">
      <c r="A983" s="73" t="s">
        <v>974</v>
      </c>
      <c r="B983" s="30">
        <v>2830</v>
      </c>
      <c r="C983" s="30">
        <v>234</v>
      </c>
      <c r="D983" s="30">
        <v>0</v>
      </c>
      <c r="E983" s="30">
        <v>2596</v>
      </c>
      <c r="F983" s="31" t="s">
        <v>28</v>
      </c>
    </row>
    <row r="984" spans="1:6" ht="20.45" customHeight="1" x14ac:dyDescent="0.25">
      <c r="A984" s="73" t="s">
        <v>975</v>
      </c>
      <c r="B984" s="30">
        <v>23004</v>
      </c>
      <c r="C984" s="30">
        <v>0</v>
      </c>
      <c r="D984" s="30">
        <v>21189</v>
      </c>
      <c r="E984" s="30">
        <v>1815</v>
      </c>
      <c r="F984" s="31" t="s">
        <v>28</v>
      </c>
    </row>
    <row r="985" spans="1:6" ht="28.5" customHeight="1" x14ac:dyDescent="0.25">
      <c r="A985" s="73" t="s">
        <v>976</v>
      </c>
      <c r="B985" s="30">
        <v>331</v>
      </c>
      <c r="C985" s="30">
        <v>0</v>
      </c>
      <c r="D985" s="30">
        <v>331</v>
      </c>
      <c r="E985" s="30">
        <v>0</v>
      </c>
      <c r="F985" s="31" t="s">
        <v>26</v>
      </c>
    </row>
    <row r="986" spans="1:6" ht="20.45" customHeight="1" x14ac:dyDescent="0.25">
      <c r="A986" s="73" t="s">
        <v>977</v>
      </c>
      <c r="B986" s="30">
        <v>2319</v>
      </c>
      <c r="C986" s="30">
        <v>0</v>
      </c>
      <c r="D986" s="30">
        <v>2310</v>
      </c>
      <c r="E986" s="30">
        <v>9</v>
      </c>
      <c r="F986" s="31" t="s">
        <v>28</v>
      </c>
    </row>
    <row r="987" spans="1:6" ht="20.45" customHeight="1" x14ac:dyDescent="0.25">
      <c r="A987" s="37" t="s">
        <v>978</v>
      </c>
      <c r="B987" s="30">
        <v>6590</v>
      </c>
      <c r="C987" s="35">
        <v>3295</v>
      </c>
      <c r="D987" s="35">
        <v>3295</v>
      </c>
      <c r="E987" s="30">
        <v>0</v>
      </c>
      <c r="F987" s="31" t="s">
        <v>26</v>
      </c>
    </row>
    <row r="988" spans="1:6" ht="15.75" thickBot="1" x14ac:dyDescent="0.3">
      <c r="A988" s="44" t="s">
        <v>65</v>
      </c>
      <c r="B988" s="46">
        <f>SUM(B974:B987)</f>
        <v>768861</v>
      </c>
      <c r="C988" s="170">
        <f>SUM(C974:C987)</f>
        <v>16080</v>
      </c>
      <c r="D988" s="170">
        <f>SUM(D974:D987)</f>
        <v>116314</v>
      </c>
      <c r="E988" s="46">
        <f>SUM(E974:E987)</f>
        <v>636467</v>
      </c>
      <c r="F988" s="45" t="s">
        <v>15</v>
      </c>
    </row>
    <row r="989" spans="1:6" x14ac:dyDescent="0.25">
      <c r="A989" s="77" t="s">
        <v>979</v>
      </c>
      <c r="B989" s="171" t="s">
        <v>15</v>
      </c>
      <c r="C989" s="171" t="s">
        <v>15</v>
      </c>
      <c r="D989" s="171" t="s">
        <v>15</v>
      </c>
      <c r="E989" s="171" t="s">
        <v>15</v>
      </c>
      <c r="F989" s="172" t="s">
        <v>15</v>
      </c>
    </row>
    <row r="990" spans="1:6" x14ac:dyDescent="0.25">
      <c r="A990" s="110" t="s">
        <v>66</v>
      </c>
      <c r="B990" s="110"/>
      <c r="C990" s="110"/>
      <c r="D990" s="110"/>
      <c r="E990" s="110"/>
      <c r="F990" s="110"/>
    </row>
    <row r="991" spans="1:6" x14ac:dyDescent="0.25">
      <c r="A991" s="110" t="s">
        <v>980</v>
      </c>
      <c r="B991" s="110"/>
      <c r="C991" s="110"/>
      <c r="D991" s="110"/>
      <c r="E991" s="110"/>
      <c r="F991" s="110"/>
    </row>
    <row r="992" spans="1:6" x14ac:dyDescent="0.25">
      <c r="A992" s="79" t="s">
        <v>981</v>
      </c>
      <c r="B992" s="110"/>
      <c r="C992" s="110"/>
      <c r="D992" s="110"/>
      <c r="E992" s="110"/>
      <c r="F992" s="110"/>
    </row>
    <row r="993" spans="1:6" x14ac:dyDescent="0.25">
      <c r="A993" s="371" t="s">
        <v>15</v>
      </c>
      <c r="B993" s="371"/>
      <c r="C993" s="371"/>
      <c r="D993" s="371"/>
      <c r="E993" s="371"/>
      <c r="F993" s="371"/>
    </row>
    <row r="994" spans="1:6" x14ac:dyDescent="0.25">
      <c r="A994" s="374" t="s">
        <v>84</v>
      </c>
      <c r="B994" s="374"/>
      <c r="C994" s="374"/>
      <c r="D994" s="374"/>
      <c r="E994" s="374"/>
      <c r="F994" s="374"/>
    </row>
    <row r="995" spans="1:6" x14ac:dyDescent="0.25">
      <c r="A995" s="361" t="s">
        <v>17</v>
      </c>
      <c r="B995" s="361"/>
      <c r="C995" s="361"/>
      <c r="D995" s="361"/>
      <c r="E995" s="361"/>
      <c r="F995" s="361"/>
    </row>
    <row r="996" spans="1:6" ht="36.75" customHeight="1" x14ac:dyDescent="0.25">
      <c r="A996" s="27" t="s">
        <v>15</v>
      </c>
      <c r="B996" s="28" t="s">
        <v>18</v>
      </c>
      <c r="C996" s="28" t="s">
        <v>19</v>
      </c>
      <c r="D996" s="28" t="s">
        <v>20</v>
      </c>
      <c r="E996" s="28" t="s">
        <v>21</v>
      </c>
      <c r="F996" s="28" t="s">
        <v>22</v>
      </c>
    </row>
    <row r="997" spans="1:6" ht="24.75" customHeight="1" x14ac:dyDescent="0.25">
      <c r="A997" s="81" t="s">
        <v>982</v>
      </c>
      <c r="B997" s="35">
        <v>3328</v>
      </c>
      <c r="C997" s="35">
        <v>1360</v>
      </c>
      <c r="D997" s="35">
        <v>1968</v>
      </c>
      <c r="E997" s="35">
        <v>0</v>
      </c>
      <c r="F997" s="31" t="s">
        <v>26</v>
      </c>
    </row>
    <row r="998" spans="1:6" ht="24" customHeight="1" x14ac:dyDescent="0.25">
      <c r="A998" s="37" t="s">
        <v>983</v>
      </c>
      <c r="B998" s="32">
        <v>65796</v>
      </c>
      <c r="C998" s="32">
        <v>32021</v>
      </c>
      <c r="D998" s="32">
        <v>8389</v>
      </c>
      <c r="E998" s="32">
        <v>25386</v>
      </c>
      <c r="F998" s="33" t="s">
        <v>24</v>
      </c>
    </row>
    <row r="999" spans="1:6" ht="15" customHeight="1" x14ac:dyDescent="0.25">
      <c r="A999" s="81" t="s">
        <v>984</v>
      </c>
      <c r="B999" s="35">
        <v>362864</v>
      </c>
      <c r="C999" s="35">
        <v>39476</v>
      </c>
      <c r="D999" s="35">
        <v>87030</v>
      </c>
      <c r="E999" s="35">
        <v>236358</v>
      </c>
      <c r="F999" s="72" t="s">
        <v>309</v>
      </c>
    </row>
    <row r="1000" spans="1:6" ht="26.25" customHeight="1" x14ac:dyDescent="0.25">
      <c r="A1000" s="81" t="s">
        <v>985</v>
      </c>
      <c r="B1000" s="35">
        <v>69428</v>
      </c>
      <c r="C1000" s="35">
        <v>62634</v>
      </c>
      <c r="D1000" s="35">
        <v>6794</v>
      </c>
      <c r="E1000" s="35">
        <v>0</v>
      </c>
      <c r="F1000" s="72" t="s">
        <v>112</v>
      </c>
    </row>
    <row r="1001" spans="1:6" ht="15" customHeight="1" x14ac:dyDescent="0.25">
      <c r="A1001" s="81" t="s">
        <v>986</v>
      </c>
      <c r="B1001" s="35">
        <v>74252</v>
      </c>
      <c r="C1001" s="35">
        <v>12840</v>
      </c>
      <c r="D1001" s="35">
        <v>48712</v>
      </c>
      <c r="E1001" s="35">
        <v>12700</v>
      </c>
      <c r="F1001" s="72" t="s">
        <v>28</v>
      </c>
    </row>
    <row r="1002" spans="1:6" ht="15" customHeight="1" x14ac:dyDescent="0.25">
      <c r="A1002" s="81" t="s">
        <v>987</v>
      </c>
      <c r="B1002" s="35">
        <v>14496</v>
      </c>
      <c r="C1002" s="35">
        <v>2900</v>
      </c>
      <c r="D1002" s="35">
        <v>2700</v>
      </c>
      <c r="E1002" s="35">
        <v>8896</v>
      </c>
      <c r="F1002" s="72" t="s">
        <v>28</v>
      </c>
    </row>
    <row r="1003" spans="1:6" ht="24" customHeight="1" x14ac:dyDescent="0.25">
      <c r="A1003" s="81" t="s">
        <v>988</v>
      </c>
      <c r="B1003" s="32">
        <v>684</v>
      </c>
      <c r="C1003" s="32">
        <v>0</v>
      </c>
      <c r="D1003" s="32">
        <v>406</v>
      </c>
      <c r="E1003" s="32">
        <v>278</v>
      </c>
      <c r="F1003" s="33" t="s">
        <v>24</v>
      </c>
    </row>
    <row r="1004" spans="1:6" ht="15" customHeight="1" x14ac:dyDescent="0.25">
      <c r="A1004" s="81" t="s">
        <v>989</v>
      </c>
      <c r="B1004" s="35">
        <v>4464</v>
      </c>
      <c r="C1004" s="35">
        <v>546</v>
      </c>
      <c r="D1004" s="35">
        <v>3918</v>
      </c>
      <c r="E1004" s="35">
        <v>0</v>
      </c>
      <c r="F1004" s="72" t="s">
        <v>26</v>
      </c>
    </row>
    <row r="1005" spans="1:6" ht="21" customHeight="1" x14ac:dyDescent="0.25">
      <c r="A1005" s="81" t="s">
        <v>990</v>
      </c>
      <c r="B1005" s="35">
        <v>1600</v>
      </c>
      <c r="C1005" s="35">
        <v>600</v>
      </c>
      <c r="D1005" s="35">
        <v>600</v>
      </c>
      <c r="E1005" s="35">
        <v>400</v>
      </c>
      <c r="F1005" s="72" t="s">
        <v>28</v>
      </c>
    </row>
    <row r="1006" spans="1:6" ht="15" customHeight="1" x14ac:dyDescent="0.25">
      <c r="A1006" s="81" t="s">
        <v>991</v>
      </c>
      <c r="B1006" s="35">
        <v>29180</v>
      </c>
      <c r="C1006" s="35">
        <v>8260</v>
      </c>
      <c r="D1006" s="35">
        <v>20920</v>
      </c>
      <c r="E1006" s="35">
        <v>0</v>
      </c>
      <c r="F1006" s="72" t="s">
        <v>62</v>
      </c>
    </row>
    <row r="1007" spans="1:6" ht="15" customHeight="1" x14ac:dyDescent="0.25">
      <c r="A1007" s="81" t="s">
        <v>992</v>
      </c>
      <c r="B1007" s="35">
        <v>52780</v>
      </c>
      <c r="C1007" s="35">
        <v>39900</v>
      </c>
      <c r="D1007" s="35">
        <v>12880</v>
      </c>
      <c r="E1007" s="35">
        <v>0</v>
      </c>
      <c r="F1007" s="72" t="s">
        <v>112</v>
      </c>
    </row>
    <row r="1008" spans="1:6" ht="15" customHeight="1" x14ac:dyDescent="0.25">
      <c r="A1008" s="81" t="s">
        <v>993</v>
      </c>
      <c r="B1008" s="35">
        <v>17061</v>
      </c>
      <c r="C1008" s="35">
        <v>6387</v>
      </c>
      <c r="D1008" s="35">
        <v>10674</v>
      </c>
      <c r="E1008" s="35">
        <v>0</v>
      </c>
      <c r="F1008" s="72" t="s">
        <v>26</v>
      </c>
    </row>
    <row r="1009" spans="1:6" ht="15" customHeight="1" x14ac:dyDescent="0.25">
      <c r="A1009" s="81" t="s">
        <v>994</v>
      </c>
      <c r="B1009" s="35">
        <v>11180</v>
      </c>
      <c r="C1009" s="35">
        <v>8257</v>
      </c>
      <c r="D1009" s="35">
        <v>2923</v>
      </c>
      <c r="E1009" s="35">
        <v>0</v>
      </c>
      <c r="F1009" s="72" t="s">
        <v>62</v>
      </c>
    </row>
    <row r="1010" spans="1:6" ht="15" customHeight="1" x14ac:dyDescent="0.25">
      <c r="A1010" s="73" t="s">
        <v>995</v>
      </c>
      <c r="B1010" s="35">
        <v>278409</v>
      </c>
      <c r="C1010" s="35">
        <v>17123</v>
      </c>
      <c r="D1010" s="35">
        <v>69105</v>
      </c>
      <c r="E1010" s="35">
        <v>192181</v>
      </c>
      <c r="F1010" s="72" t="s">
        <v>24</v>
      </c>
    </row>
    <row r="1011" spans="1:6" ht="15" customHeight="1" x14ac:dyDescent="0.25">
      <c r="A1011" s="81" t="s">
        <v>996</v>
      </c>
      <c r="B1011" s="32">
        <v>143228</v>
      </c>
      <c r="C1011" s="32">
        <v>50513</v>
      </c>
      <c r="D1011" s="32">
        <v>76583</v>
      </c>
      <c r="E1011" s="32">
        <v>16132</v>
      </c>
      <c r="F1011" s="33" t="s">
        <v>28</v>
      </c>
    </row>
    <row r="1012" spans="1:6" ht="15" customHeight="1" x14ac:dyDescent="0.25">
      <c r="A1012" s="81" t="s">
        <v>997</v>
      </c>
      <c r="B1012" s="35">
        <v>121956</v>
      </c>
      <c r="C1012" s="35">
        <v>78713</v>
      </c>
      <c r="D1012" s="35">
        <v>39094</v>
      </c>
      <c r="E1012" s="35">
        <v>4149</v>
      </c>
      <c r="F1012" s="72" t="s">
        <v>309</v>
      </c>
    </row>
    <row r="1013" spans="1:6" ht="15" customHeight="1" x14ac:dyDescent="0.25">
      <c r="A1013" s="81" t="s">
        <v>998</v>
      </c>
      <c r="B1013" s="35">
        <v>31010</v>
      </c>
      <c r="C1013" s="35">
        <v>26580</v>
      </c>
      <c r="D1013" s="35">
        <v>4430</v>
      </c>
      <c r="E1013" s="35">
        <v>0</v>
      </c>
      <c r="F1013" s="72" t="s">
        <v>99</v>
      </c>
    </row>
    <row r="1014" spans="1:6" ht="24" customHeight="1" x14ac:dyDescent="0.25">
      <c r="A1014" s="81" t="s">
        <v>999</v>
      </c>
      <c r="B1014" s="35">
        <v>6288</v>
      </c>
      <c r="C1014" s="35">
        <v>0</v>
      </c>
      <c r="D1014" s="35">
        <v>3144</v>
      </c>
      <c r="E1014" s="35">
        <v>3144</v>
      </c>
      <c r="F1014" s="72" t="s">
        <v>28</v>
      </c>
    </row>
    <row r="1015" spans="1:6" ht="15" customHeight="1" x14ac:dyDescent="0.25">
      <c r="A1015" s="81" t="s">
        <v>1000</v>
      </c>
      <c r="B1015" s="35">
        <v>24300</v>
      </c>
      <c r="C1015" s="35">
        <v>2620</v>
      </c>
      <c r="D1015" s="35">
        <v>7205</v>
      </c>
      <c r="E1015" s="35">
        <v>14475</v>
      </c>
      <c r="F1015" s="72" t="s">
        <v>24</v>
      </c>
    </row>
    <row r="1016" spans="1:6" ht="15" customHeight="1" x14ac:dyDescent="0.25">
      <c r="A1016" s="81" t="s">
        <v>1001</v>
      </c>
      <c r="B1016" s="35">
        <v>56106</v>
      </c>
      <c r="C1016" s="35">
        <v>29666</v>
      </c>
      <c r="D1016" s="35">
        <v>26440</v>
      </c>
      <c r="E1016" s="35">
        <v>0</v>
      </c>
      <c r="F1016" s="72" t="s">
        <v>26</v>
      </c>
    </row>
    <row r="1017" spans="1:6" ht="24" customHeight="1" x14ac:dyDescent="0.25">
      <c r="A1017" s="81" t="s">
        <v>1002</v>
      </c>
      <c r="B1017" s="35">
        <v>26850</v>
      </c>
      <c r="C1017" s="35">
        <v>2532</v>
      </c>
      <c r="D1017" s="35">
        <v>14318</v>
      </c>
      <c r="E1017" s="35">
        <v>10000</v>
      </c>
      <c r="F1017" s="72" t="s">
        <v>28</v>
      </c>
    </row>
    <row r="1018" spans="1:6" x14ac:dyDescent="0.25">
      <c r="A1018" s="81" t="s">
        <v>1003</v>
      </c>
      <c r="B1018" s="35">
        <v>3011</v>
      </c>
      <c r="C1018" s="35">
        <v>88</v>
      </c>
      <c r="D1018" s="35">
        <v>2663</v>
      </c>
      <c r="E1018" s="35">
        <v>260</v>
      </c>
      <c r="F1018" s="72" t="s">
        <v>64</v>
      </c>
    </row>
    <row r="1019" spans="1:6" ht="15" customHeight="1" x14ac:dyDescent="0.25">
      <c r="A1019" s="73" t="s">
        <v>1004</v>
      </c>
      <c r="B1019" s="35">
        <v>91572</v>
      </c>
      <c r="C1019" s="35">
        <v>62792</v>
      </c>
      <c r="D1019" s="35">
        <v>28780</v>
      </c>
      <c r="E1019" s="35">
        <v>0</v>
      </c>
      <c r="F1019" s="72" t="s">
        <v>99</v>
      </c>
    </row>
    <row r="1020" spans="1:6" ht="15" customHeight="1" x14ac:dyDescent="0.25">
      <c r="A1020" s="81" t="s">
        <v>1005</v>
      </c>
      <c r="B1020" s="32">
        <v>79562</v>
      </c>
      <c r="C1020" s="32">
        <v>3800</v>
      </c>
      <c r="D1020" s="32">
        <v>75762</v>
      </c>
      <c r="E1020" s="32">
        <v>0</v>
      </c>
      <c r="F1020" s="33" t="s">
        <v>26</v>
      </c>
    </row>
    <row r="1021" spans="1:6" x14ac:dyDescent="0.25">
      <c r="A1021" s="39" t="s">
        <v>306</v>
      </c>
      <c r="B1021" s="40">
        <f>SUM(B997:B1020)</f>
        <v>1569405</v>
      </c>
      <c r="C1021" s="40">
        <f t="shared" ref="C1021:E1021" si="7">SUM(C997:C1020)</f>
        <v>489608</v>
      </c>
      <c r="D1021" s="40">
        <f t="shared" si="7"/>
        <v>555438</v>
      </c>
      <c r="E1021" s="40">
        <f t="shared" si="7"/>
        <v>524359</v>
      </c>
      <c r="F1021" s="84" t="s">
        <v>15</v>
      </c>
    </row>
    <row r="1022" spans="1:6" x14ac:dyDescent="0.25">
      <c r="A1022" s="39" t="s">
        <v>1006</v>
      </c>
      <c r="B1022" s="40">
        <f>B988+B1021</f>
        <v>2338266</v>
      </c>
      <c r="C1022" s="40">
        <f>C988+C1021</f>
        <v>505688</v>
      </c>
      <c r="D1022" s="40">
        <f>D988+D1021</f>
        <v>671752</v>
      </c>
      <c r="E1022" s="40">
        <f>E988+E1021</f>
        <v>1160826</v>
      </c>
      <c r="F1022" s="84" t="s">
        <v>15</v>
      </c>
    </row>
    <row r="1023" spans="1:6" ht="15" customHeight="1" x14ac:dyDescent="0.25">
      <c r="A1023" s="173" t="s">
        <v>1007</v>
      </c>
      <c r="B1023" s="43" t="s">
        <v>187</v>
      </c>
      <c r="C1023" s="43" t="s">
        <v>187</v>
      </c>
      <c r="D1023" s="174">
        <f>D1024-D1022</f>
        <v>-64933</v>
      </c>
      <c r="E1023" s="43" t="s">
        <v>187</v>
      </c>
      <c r="F1023" s="43" t="s">
        <v>309</v>
      </c>
    </row>
    <row r="1024" spans="1:6" ht="15.75" thickBot="1" x14ac:dyDescent="0.3">
      <c r="A1024" s="44" t="s">
        <v>1008</v>
      </c>
      <c r="B1024" s="45" t="s">
        <v>15</v>
      </c>
      <c r="C1024" s="45" t="s">
        <v>15</v>
      </c>
      <c r="D1024" s="175">
        <f>ABS([1]DJR!$F$130)*1000</f>
        <v>606819</v>
      </c>
      <c r="E1024" s="45" t="s">
        <v>15</v>
      </c>
      <c r="F1024" s="45" t="s">
        <v>15</v>
      </c>
    </row>
    <row r="1025" spans="1:6" x14ac:dyDescent="0.25">
      <c r="A1025" s="87" t="s">
        <v>979</v>
      </c>
      <c r="B1025" s="176" t="s">
        <v>15</v>
      </c>
      <c r="C1025" s="176" t="s">
        <v>15</v>
      </c>
      <c r="D1025" s="177" t="s">
        <v>15</v>
      </c>
      <c r="E1025" s="177" t="s">
        <v>15</v>
      </c>
      <c r="F1025" s="178" t="s">
        <v>15</v>
      </c>
    </row>
    <row r="1026" spans="1:6" x14ac:dyDescent="0.25">
      <c r="A1026" s="89" t="s">
        <v>66</v>
      </c>
      <c r="B1026" s="179" t="s">
        <v>15</v>
      </c>
      <c r="C1026" s="179" t="s">
        <v>15</v>
      </c>
      <c r="D1026" s="179" t="s">
        <v>15</v>
      </c>
      <c r="E1026" s="179" t="s">
        <v>15</v>
      </c>
      <c r="F1026" s="178" t="s">
        <v>15</v>
      </c>
    </row>
    <row r="1027" spans="1:6" ht="23.25" customHeight="1" x14ac:dyDescent="0.25">
      <c r="A1027" s="362" t="s">
        <v>1009</v>
      </c>
      <c r="B1027" s="376"/>
      <c r="C1027" s="376"/>
      <c r="D1027" s="376"/>
      <c r="E1027" s="376"/>
      <c r="F1027" s="376"/>
    </row>
    <row r="1028" spans="1:6" ht="32.25" customHeight="1" x14ac:dyDescent="0.25">
      <c r="A1028" s="352" t="s">
        <v>1010</v>
      </c>
      <c r="B1028" s="377"/>
      <c r="C1028" s="377"/>
      <c r="D1028" s="377"/>
      <c r="E1028" s="377"/>
      <c r="F1028" s="377"/>
    </row>
    <row r="1029" spans="1:6" ht="39" customHeight="1" x14ac:dyDescent="0.25">
      <c r="A1029" s="352" t="s">
        <v>1011</v>
      </c>
      <c r="B1029" s="375"/>
      <c r="C1029" s="375"/>
      <c r="D1029" s="375"/>
      <c r="E1029" s="375"/>
      <c r="F1029" s="375"/>
    </row>
    <row r="1030" spans="1:6" x14ac:dyDescent="0.25">
      <c r="A1030" s="109" t="s">
        <v>1012</v>
      </c>
      <c r="B1030" s="110"/>
      <c r="C1030" s="110"/>
      <c r="D1030" s="110"/>
      <c r="E1030" s="110"/>
      <c r="F1030" s="110"/>
    </row>
    <row r="1031" spans="1:6" ht="27" customHeight="1" x14ac:dyDescent="0.25">
      <c r="A1031" s="352" t="s">
        <v>1013</v>
      </c>
      <c r="B1031" s="352"/>
      <c r="C1031" s="352"/>
      <c r="D1031" s="352"/>
      <c r="E1031" s="352"/>
      <c r="F1031" s="352"/>
    </row>
    <row r="1032" spans="1:6" ht="36" customHeight="1" x14ac:dyDescent="0.25">
      <c r="A1032" s="352" t="s">
        <v>1014</v>
      </c>
      <c r="B1032" s="352"/>
      <c r="C1032" s="352"/>
      <c r="D1032" s="352"/>
      <c r="E1032" s="352"/>
      <c r="F1032" s="352"/>
    </row>
    <row r="1033" spans="1:6" x14ac:dyDescent="0.25">
      <c r="A1033" s="362" t="s">
        <v>1015</v>
      </c>
      <c r="B1033" s="362"/>
      <c r="C1033" s="362"/>
      <c r="D1033" s="362"/>
      <c r="E1033" s="362"/>
      <c r="F1033" s="362"/>
    </row>
    <row r="1034" spans="1:6" ht="24" customHeight="1" x14ac:dyDescent="0.25">
      <c r="A1034" s="352" t="s">
        <v>1016</v>
      </c>
      <c r="B1034" s="352"/>
      <c r="C1034" s="352"/>
      <c r="D1034" s="352"/>
      <c r="E1034" s="352"/>
      <c r="F1034" s="352"/>
    </row>
    <row r="1035" spans="1:6" x14ac:dyDescent="0.25">
      <c r="A1035" s="352" t="s">
        <v>1017</v>
      </c>
      <c r="B1035" s="352"/>
      <c r="C1035" s="352"/>
      <c r="D1035" s="352"/>
      <c r="E1035" s="352"/>
      <c r="F1035" s="352"/>
    </row>
    <row r="1036" spans="1:6" ht="24.75" customHeight="1" x14ac:dyDescent="0.25">
      <c r="A1036" s="352" t="s">
        <v>1018</v>
      </c>
      <c r="B1036" s="352"/>
      <c r="C1036" s="352"/>
      <c r="D1036" s="352"/>
      <c r="E1036" s="352"/>
      <c r="F1036" s="352"/>
    </row>
    <row r="1037" spans="1:6" ht="50.25" customHeight="1" x14ac:dyDescent="0.25">
      <c r="A1037" s="352" t="s">
        <v>1019</v>
      </c>
      <c r="B1037" s="352"/>
      <c r="C1037" s="352"/>
      <c r="D1037" s="352"/>
      <c r="E1037" s="352"/>
      <c r="F1037" s="352"/>
    </row>
    <row r="1038" spans="1:6" x14ac:dyDescent="0.25">
      <c r="A1038" s="352" t="s">
        <v>1020</v>
      </c>
      <c r="B1038" s="352"/>
      <c r="C1038" s="352"/>
      <c r="D1038" s="352"/>
      <c r="E1038" s="352"/>
      <c r="F1038" s="352"/>
    </row>
    <row r="1039" spans="1:6" x14ac:dyDescent="0.25">
      <c r="A1039" s="352" t="s">
        <v>1021</v>
      </c>
      <c r="B1039" s="352"/>
      <c r="C1039" s="352"/>
      <c r="D1039" s="352"/>
      <c r="E1039" s="352"/>
      <c r="F1039" s="352"/>
    </row>
    <row r="1040" spans="1:6" ht="24" customHeight="1" x14ac:dyDescent="0.25">
      <c r="A1040" s="352" t="s">
        <v>1022</v>
      </c>
      <c r="B1040" s="352"/>
      <c r="C1040" s="352"/>
      <c r="D1040" s="352"/>
      <c r="E1040" s="352"/>
      <c r="F1040" s="352"/>
    </row>
    <row r="1041" spans="1:6" x14ac:dyDescent="0.25">
      <c r="A1041" s="352" t="s">
        <v>1023</v>
      </c>
      <c r="B1041" s="352"/>
      <c r="C1041" s="352"/>
      <c r="D1041" s="352"/>
      <c r="E1041" s="352"/>
      <c r="F1041" s="352"/>
    </row>
    <row r="1042" spans="1:6" ht="25.5" customHeight="1" x14ac:dyDescent="0.25">
      <c r="A1042" s="352" t="s">
        <v>1024</v>
      </c>
      <c r="B1042" s="352"/>
      <c r="C1042" s="352"/>
      <c r="D1042" s="352"/>
      <c r="E1042" s="352"/>
      <c r="F1042" s="352"/>
    </row>
    <row r="1043" spans="1:6" x14ac:dyDescent="0.25">
      <c r="A1043" s="367" t="s">
        <v>184</v>
      </c>
      <c r="B1043" s="367"/>
      <c r="C1043" s="367"/>
      <c r="D1043" s="367"/>
      <c r="E1043" s="367"/>
      <c r="F1043" s="367"/>
    </row>
    <row r="1044" spans="1:6" x14ac:dyDescent="0.25">
      <c r="A1044" s="363" t="s">
        <v>258</v>
      </c>
      <c r="B1044" s="363"/>
      <c r="C1044" s="363"/>
      <c r="D1044" s="363"/>
      <c r="E1044" s="363"/>
      <c r="F1044" s="363"/>
    </row>
    <row r="1045" spans="1:6" ht="48.75" x14ac:dyDescent="0.25">
      <c r="A1045" s="138" t="s">
        <v>15</v>
      </c>
      <c r="B1045" s="28" t="s">
        <v>18</v>
      </c>
      <c r="C1045" s="28" t="s">
        <v>19</v>
      </c>
      <c r="D1045" s="28" t="s">
        <v>259</v>
      </c>
    </row>
    <row r="1046" spans="1:6" ht="15" customHeight="1" x14ac:dyDescent="0.25">
      <c r="A1046" s="139" t="s">
        <v>1025</v>
      </c>
      <c r="B1046" s="38">
        <v>2436</v>
      </c>
      <c r="C1046" s="38">
        <v>2436</v>
      </c>
      <c r="D1046" s="31" t="s">
        <v>120</v>
      </c>
    </row>
    <row r="1047" spans="1:6" ht="15" customHeight="1" x14ac:dyDescent="0.25">
      <c r="A1047" s="139" t="s">
        <v>1026</v>
      </c>
      <c r="B1047" s="38">
        <v>10000</v>
      </c>
      <c r="C1047" s="38">
        <v>10000</v>
      </c>
      <c r="D1047" s="31" t="s">
        <v>120</v>
      </c>
    </row>
    <row r="1048" spans="1:6" ht="15" customHeight="1" x14ac:dyDescent="0.25">
      <c r="A1048" s="139" t="s">
        <v>1027</v>
      </c>
      <c r="B1048" s="38">
        <v>253632</v>
      </c>
      <c r="C1048" s="116">
        <v>236337</v>
      </c>
      <c r="D1048" s="31" t="s">
        <v>99</v>
      </c>
    </row>
    <row r="1049" spans="1:6" ht="15" customHeight="1" x14ac:dyDescent="0.25">
      <c r="A1049" s="139" t="s">
        <v>1028</v>
      </c>
      <c r="B1049" s="38">
        <v>15000</v>
      </c>
      <c r="C1049" s="38">
        <v>14466</v>
      </c>
      <c r="D1049" s="31" t="s">
        <v>99</v>
      </c>
    </row>
    <row r="1050" spans="1:6" ht="15" customHeight="1" x14ac:dyDescent="0.25">
      <c r="A1050" s="139" t="s">
        <v>1029</v>
      </c>
      <c r="B1050" s="38">
        <v>6175</v>
      </c>
      <c r="C1050" s="38">
        <v>6175</v>
      </c>
      <c r="D1050" s="31" t="s">
        <v>120</v>
      </c>
    </row>
    <row r="1051" spans="1:6" ht="15" customHeight="1" x14ac:dyDescent="0.25">
      <c r="A1051" s="161" t="s">
        <v>317</v>
      </c>
      <c r="B1051" s="162" t="s">
        <v>15</v>
      </c>
      <c r="C1051" s="162" t="s">
        <v>15</v>
      </c>
      <c r="D1051" s="162" t="s">
        <v>15</v>
      </c>
    </row>
    <row r="1052" spans="1:6" ht="15" customHeight="1" x14ac:dyDescent="0.25">
      <c r="A1052" s="61" t="s">
        <v>1030</v>
      </c>
      <c r="B1052" s="97">
        <v>68059</v>
      </c>
      <c r="C1052" s="97">
        <v>52959</v>
      </c>
      <c r="D1052" s="98" t="s">
        <v>26</v>
      </c>
    </row>
    <row r="1053" spans="1:6" ht="15" customHeight="1" x14ac:dyDescent="0.25">
      <c r="A1053" s="61" t="s">
        <v>1031</v>
      </c>
      <c r="B1053" s="97">
        <v>19460</v>
      </c>
      <c r="C1053" s="97">
        <v>19460</v>
      </c>
      <c r="D1053" s="98" t="s">
        <v>120</v>
      </c>
    </row>
    <row r="1054" spans="1:6" ht="15" customHeight="1" x14ac:dyDescent="0.25">
      <c r="A1054" s="61" t="s">
        <v>1032</v>
      </c>
      <c r="B1054" s="97">
        <v>583</v>
      </c>
      <c r="C1054" s="97">
        <v>583</v>
      </c>
      <c r="D1054" s="98" t="s">
        <v>120</v>
      </c>
    </row>
    <row r="1055" spans="1:6" ht="15" customHeight="1" x14ac:dyDescent="0.25">
      <c r="A1055" s="61" t="s">
        <v>1033</v>
      </c>
      <c r="B1055" s="97">
        <v>48935</v>
      </c>
      <c r="C1055" s="97">
        <v>48935</v>
      </c>
      <c r="D1055" s="98" t="s">
        <v>120</v>
      </c>
    </row>
    <row r="1056" spans="1:6" ht="15" customHeight="1" x14ac:dyDescent="0.25">
      <c r="A1056" s="61" t="s">
        <v>1034</v>
      </c>
      <c r="B1056" s="97">
        <v>1200</v>
      </c>
      <c r="C1056" s="97">
        <v>1200</v>
      </c>
      <c r="D1056" s="98" t="s">
        <v>120</v>
      </c>
    </row>
    <row r="1057" spans="1:6" ht="15" customHeight="1" x14ac:dyDescent="0.25">
      <c r="A1057" s="61" t="s">
        <v>1035</v>
      </c>
      <c r="B1057" s="97">
        <v>4000</v>
      </c>
      <c r="C1057" s="97">
        <v>4000</v>
      </c>
      <c r="D1057" s="98" t="s">
        <v>26</v>
      </c>
    </row>
    <row r="1058" spans="1:6" ht="27.75" customHeight="1" thickBot="1" x14ac:dyDescent="0.3">
      <c r="A1058" s="145" t="s">
        <v>1036</v>
      </c>
      <c r="B1058" s="101">
        <v>2008</v>
      </c>
      <c r="C1058" s="101">
        <v>2008</v>
      </c>
      <c r="D1058" s="102" t="s">
        <v>120</v>
      </c>
      <c r="E1058" s="180"/>
    </row>
    <row r="1059" spans="1:6" x14ac:dyDescent="0.25">
      <c r="A1059" s="378" t="s">
        <v>979</v>
      </c>
      <c r="B1059" s="378"/>
      <c r="C1059" s="378"/>
      <c r="D1059" s="61" t="s">
        <v>184</v>
      </c>
      <c r="E1059" s="67" t="s">
        <v>184</v>
      </c>
      <c r="F1059" s="67" t="s">
        <v>184</v>
      </c>
    </row>
    <row r="1060" spans="1:6" x14ac:dyDescent="0.25">
      <c r="A1060" s="104" t="s">
        <v>66</v>
      </c>
      <c r="B1060" s="104"/>
      <c r="C1060" s="104"/>
      <c r="D1060" s="181"/>
      <c r="E1060" s="182"/>
      <c r="F1060" s="182"/>
    </row>
    <row r="1061" spans="1:6" x14ac:dyDescent="0.25">
      <c r="A1061" s="362" t="s">
        <v>1037</v>
      </c>
      <c r="B1061" s="362"/>
      <c r="C1061" s="362"/>
      <c r="D1061" s="362"/>
      <c r="E1061" s="110"/>
      <c r="F1061" s="110"/>
    </row>
    <row r="1062" spans="1:6" x14ac:dyDescent="0.25">
      <c r="A1062" s="362" t="s">
        <v>1038</v>
      </c>
      <c r="B1062" s="362"/>
      <c r="C1062" s="362"/>
      <c r="D1062" s="362"/>
      <c r="E1062" s="110"/>
      <c r="F1062" s="110"/>
    </row>
    <row r="1063" spans="1:6" ht="15" customHeight="1" x14ac:dyDescent="0.25">
      <c r="A1063" s="362" t="s">
        <v>1039</v>
      </c>
      <c r="B1063" s="362"/>
      <c r="C1063" s="362"/>
      <c r="D1063" s="362"/>
      <c r="E1063" s="110"/>
      <c r="F1063" s="110"/>
    </row>
    <row r="1064" spans="1:6" ht="25.5" customHeight="1" x14ac:dyDescent="0.25">
      <c r="A1064" s="352" t="s">
        <v>1040</v>
      </c>
      <c r="B1064" s="352"/>
      <c r="C1064" s="352"/>
      <c r="D1064" s="352"/>
      <c r="E1064" s="183"/>
      <c r="F1064" s="183"/>
    </row>
    <row r="1066" spans="1:6" x14ac:dyDescent="0.25">
      <c r="A1066" s="382" t="s">
        <v>1041</v>
      </c>
      <c r="B1066" s="382"/>
      <c r="C1066" s="382"/>
      <c r="D1066" s="382"/>
      <c r="E1066" s="382"/>
      <c r="F1066" s="382"/>
    </row>
    <row r="1067" spans="1:6" x14ac:dyDescent="0.25">
      <c r="A1067" s="71"/>
      <c r="B1067" s="71"/>
      <c r="C1067" s="71"/>
      <c r="D1067" s="71"/>
      <c r="E1067" s="71"/>
      <c r="F1067" s="71"/>
    </row>
    <row r="1068" spans="1:6" x14ac:dyDescent="0.25">
      <c r="A1068" s="374" t="s">
        <v>16</v>
      </c>
      <c r="B1068" s="374"/>
      <c r="C1068" s="374"/>
      <c r="D1068" s="374"/>
      <c r="E1068" s="374"/>
      <c r="F1068" s="374"/>
    </row>
    <row r="1069" spans="1:6" x14ac:dyDescent="0.25">
      <c r="A1069" s="361" t="s">
        <v>17</v>
      </c>
      <c r="B1069" s="361"/>
      <c r="C1069" s="361"/>
      <c r="D1069" s="361"/>
      <c r="E1069" s="361"/>
      <c r="F1069" s="361"/>
    </row>
    <row r="1070" spans="1:6" ht="36.75" customHeight="1" x14ac:dyDescent="0.25">
      <c r="A1070" s="27" t="s">
        <v>15</v>
      </c>
      <c r="B1070" s="184" t="s">
        <v>18</v>
      </c>
      <c r="C1070" s="184" t="s">
        <v>19</v>
      </c>
      <c r="D1070" s="184" t="s">
        <v>20</v>
      </c>
      <c r="E1070" s="184" t="s">
        <v>21</v>
      </c>
      <c r="F1070" s="28" t="s">
        <v>22</v>
      </c>
    </row>
    <row r="1071" spans="1:6" ht="22.5" customHeight="1" x14ac:dyDescent="0.25">
      <c r="A1071" s="81" t="s">
        <v>1042</v>
      </c>
      <c r="B1071" s="30">
        <v>1380</v>
      </c>
      <c r="C1071" s="30">
        <v>780</v>
      </c>
      <c r="D1071" s="30">
        <v>600</v>
      </c>
      <c r="E1071" s="30">
        <v>0</v>
      </c>
      <c r="F1071" s="31" t="s">
        <v>26</v>
      </c>
    </row>
    <row r="1072" spans="1:6" ht="29.25" customHeight="1" x14ac:dyDescent="0.25">
      <c r="A1072" s="73" t="s">
        <v>1043</v>
      </c>
      <c r="B1072" s="30">
        <v>4970</v>
      </c>
      <c r="C1072" s="30">
        <v>0</v>
      </c>
      <c r="D1072" s="30">
        <v>3610</v>
      </c>
      <c r="E1072" s="30">
        <v>1360</v>
      </c>
      <c r="F1072" s="31" t="s">
        <v>28</v>
      </c>
    </row>
    <row r="1073" spans="1:10" ht="15" customHeight="1" thickBot="1" x14ac:dyDescent="0.3">
      <c r="A1073" s="185" t="s">
        <v>65</v>
      </c>
      <c r="B1073" s="186">
        <v>6350</v>
      </c>
      <c r="C1073" s="186">
        <v>780</v>
      </c>
      <c r="D1073" s="186">
        <v>4210</v>
      </c>
      <c r="E1073" s="186">
        <v>1360</v>
      </c>
      <c r="F1073" s="187" t="s">
        <v>15</v>
      </c>
    </row>
    <row r="1074" spans="1:10" x14ac:dyDescent="0.25">
      <c r="A1074" s="364" t="s">
        <v>1044</v>
      </c>
      <c r="B1074" s="364"/>
      <c r="C1074" s="364"/>
      <c r="D1074" s="364"/>
      <c r="E1074" s="364"/>
      <c r="F1074" s="364"/>
    </row>
    <row r="1075" spans="1:10" x14ac:dyDescent="0.25">
      <c r="A1075" s="379" t="s">
        <v>15</v>
      </c>
      <c r="B1075" s="379"/>
      <c r="C1075" s="379"/>
      <c r="D1075" s="379"/>
      <c r="E1075" s="379"/>
      <c r="F1075" s="379"/>
    </row>
    <row r="1076" spans="1:10" x14ac:dyDescent="0.25">
      <c r="A1076" s="374" t="s">
        <v>84</v>
      </c>
      <c r="B1076" s="374"/>
      <c r="C1076" s="374"/>
      <c r="D1076" s="374"/>
      <c r="E1076" s="374"/>
      <c r="F1076" s="374"/>
    </row>
    <row r="1077" spans="1:10" x14ac:dyDescent="0.25">
      <c r="A1077" s="380" t="s">
        <v>17</v>
      </c>
      <c r="B1077" s="380"/>
      <c r="C1077" s="380"/>
      <c r="D1077" s="380"/>
      <c r="E1077" s="380"/>
      <c r="F1077" s="380"/>
    </row>
    <row r="1078" spans="1:10" ht="36.75" customHeight="1" x14ac:dyDescent="0.25">
      <c r="A1078" s="27" t="s">
        <v>15</v>
      </c>
      <c r="B1078" s="184" t="s">
        <v>18</v>
      </c>
      <c r="C1078" s="184" t="s">
        <v>19</v>
      </c>
      <c r="D1078" s="184" t="s">
        <v>20</v>
      </c>
      <c r="E1078" s="184" t="s">
        <v>21</v>
      </c>
      <c r="F1078" s="28" t="s">
        <v>22</v>
      </c>
    </row>
    <row r="1079" spans="1:10" ht="26.25" customHeight="1" x14ac:dyDescent="0.25">
      <c r="A1079" s="123" t="s">
        <v>1045</v>
      </c>
      <c r="B1079" s="30">
        <v>3000</v>
      </c>
      <c r="C1079" s="30">
        <v>0</v>
      </c>
      <c r="D1079" s="30">
        <v>3000</v>
      </c>
      <c r="E1079" s="30">
        <v>0</v>
      </c>
      <c r="F1079" s="31" t="s">
        <v>26</v>
      </c>
      <c r="J1079" s="188" t="s">
        <v>15</v>
      </c>
    </row>
    <row r="1080" spans="1:10" ht="24" customHeight="1" x14ac:dyDescent="0.25">
      <c r="A1080" s="123" t="s">
        <v>1046</v>
      </c>
      <c r="B1080" s="30">
        <v>3618</v>
      </c>
      <c r="C1080" s="30">
        <v>2075</v>
      </c>
      <c r="D1080" s="30">
        <v>1543</v>
      </c>
      <c r="E1080" s="30">
        <v>0</v>
      </c>
      <c r="F1080" s="31" t="s">
        <v>26</v>
      </c>
    </row>
    <row r="1081" spans="1:10" ht="19.5" customHeight="1" x14ac:dyDescent="0.25">
      <c r="A1081" s="123" t="s">
        <v>1047</v>
      </c>
      <c r="B1081" s="30">
        <v>4062</v>
      </c>
      <c r="C1081" s="30">
        <v>2705</v>
      </c>
      <c r="D1081" s="30">
        <v>1357</v>
      </c>
      <c r="E1081" s="30">
        <v>0</v>
      </c>
      <c r="F1081" s="31" t="s">
        <v>26</v>
      </c>
    </row>
    <row r="1082" spans="1:10" ht="22.5" customHeight="1" x14ac:dyDescent="0.25">
      <c r="A1082" s="81" t="s">
        <v>1048</v>
      </c>
      <c r="B1082" s="30">
        <v>8589</v>
      </c>
      <c r="C1082" s="30">
        <v>4789</v>
      </c>
      <c r="D1082" s="30">
        <v>2500</v>
      </c>
      <c r="E1082" s="30">
        <v>1300</v>
      </c>
      <c r="F1082" s="31" t="s">
        <v>1049</v>
      </c>
    </row>
    <row r="1083" spans="1:10" x14ac:dyDescent="0.25">
      <c r="A1083" s="39" t="s">
        <v>1050</v>
      </c>
      <c r="B1083" s="40">
        <v>19269</v>
      </c>
      <c r="C1083" s="40">
        <v>9569</v>
      </c>
      <c r="D1083" s="40">
        <v>8400</v>
      </c>
      <c r="E1083" s="40">
        <v>1300</v>
      </c>
      <c r="F1083" s="84" t="s">
        <v>15</v>
      </c>
    </row>
    <row r="1084" spans="1:10" x14ac:dyDescent="0.25">
      <c r="A1084" s="39" t="s">
        <v>1051</v>
      </c>
      <c r="B1084" s="134">
        <f>SUM(B1083,B1073)</f>
        <v>25619</v>
      </c>
      <c r="C1084" s="134">
        <f t="shared" ref="C1084:E1084" si="8">SUM(C1083,C1073)</f>
        <v>10349</v>
      </c>
      <c r="D1084" s="134">
        <f t="shared" si="8"/>
        <v>12610</v>
      </c>
      <c r="E1084" s="134">
        <f t="shared" si="8"/>
        <v>2660</v>
      </c>
      <c r="F1084" s="84" t="s">
        <v>15</v>
      </c>
    </row>
    <row r="1085" spans="1:10" ht="18.75" customHeight="1" x14ac:dyDescent="0.25">
      <c r="A1085" s="42" t="s">
        <v>308</v>
      </c>
      <c r="B1085" s="189" t="s">
        <v>187</v>
      </c>
      <c r="C1085" s="189" t="s">
        <v>187</v>
      </c>
      <c r="D1085" s="189">
        <f>SUM(D1086-D1084)</f>
        <v>12368.670000000002</v>
      </c>
      <c r="E1085" s="189" t="s">
        <v>187</v>
      </c>
      <c r="F1085" s="43" t="s">
        <v>309</v>
      </c>
    </row>
    <row r="1086" spans="1:10" ht="15.75" thickBot="1" x14ac:dyDescent="0.3">
      <c r="A1086" s="44" t="s">
        <v>1052</v>
      </c>
      <c r="B1086" s="86" t="s">
        <v>187</v>
      </c>
      <c r="C1086" s="86" t="s">
        <v>187</v>
      </c>
      <c r="D1086" s="86">
        <f>ABS([1]DPC!$F$128)*1000</f>
        <v>24978.670000000002</v>
      </c>
      <c r="E1086" s="86" t="s">
        <v>187</v>
      </c>
      <c r="F1086" s="45" t="s">
        <v>15</v>
      </c>
    </row>
    <row r="1087" spans="1:10" x14ac:dyDescent="0.25">
      <c r="A1087" s="381" t="s">
        <v>1044</v>
      </c>
      <c r="B1087" s="381"/>
      <c r="C1087" s="381"/>
      <c r="D1087" s="381"/>
      <c r="E1087" s="381"/>
      <c r="F1087" s="381"/>
    </row>
    <row r="1088" spans="1:10" x14ac:dyDescent="0.25">
      <c r="A1088" s="89" t="s">
        <v>881</v>
      </c>
      <c r="B1088" s="89"/>
      <c r="C1088" s="89"/>
      <c r="D1088" s="89"/>
      <c r="E1088" s="89"/>
      <c r="F1088" s="89"/>
    </row>
    <row r="1089" spans="1:8" x14ac:dyDescent="0.25">
      <c r="A1089" s="110" t="s">
        <v>1053</v>
      </c>
      <c r="B1089" s="110"/>
      <c r="C1089" s="110"/>
      <c r="D1089" s="110"/>
      <c r="E1089" s="110"/>
      <c r="F1089" s="110"/>
    </row>
    <row r="1090" spans="1:8" ht="21.75" customHeight="1" x14ac:dyDescent="0.25">
      <c r="A1090" s="107" t="s">
        <v>1054</v>
      </c>
      <c r="B1090" s="89"/>
      <c r="C1090" s="89"/>
      <c r="D1090" s="89"/>
      <c r="E1090" s="89"/>
      <c r="F1090" s="89"/>
    </row>
    <row r="1092" spans="1:8" x14ac:dyDescent="0.25">
      <c r="A1092" s="382" t="s">
        <v>1055</v>
      </c>
      <c r="B1092" s="382"/>
      <c r="C1092" s="382"/>
      <c r="D1092" s="382"/>
      <c r="E1092" s="382"/>
      <c r="F1092" s="382"/>
    </row>
    <row r="1093" spans="1:8" x14ac:dyDescent="0.25">
      <c r="A1093" s="167"/>
      <c r="B1093" s="167"/>
      <c r="C1093" s="167"/>
      <c r="D1093" s="167"/>
      <c r="E1093" s="167"/>
      <c r="F1093" s="167"/>
      <c r="G1093" s="167"/>
    </row>
    <row r="1094" spans="1:8" x14ac:dyDescent="0.25">
      <c r="A1094" s="383" t="s">
        <v>16</v>
      </c>
      <c r="B1094" s="372"/>
      <c r="C1094" s="372"/>
      <c r="D1094" s="372"/>
      <c r="E1094" s="372"/>
      <c r="F1094" s="372"/>
      <c r="G1094" s="372"/>
    </row>
    <row r="1095" spans="1:8" x14ac:dyDescent="0.25">
      <c r="A1095" s="380" t="s">
        <v>17</v>
      </c>
      <c r="B1095" s="380"/>
      <c r="C1095" s="380"/>
      <c r="D1095" s="380"/>
      <c r="E1095" s="380"/>
      <c r="F1095" s="380"/>
    </row>
    <row r="1096" spans="1:8" ht="48.75" x14ac:dyDescent="0.25">
      <c r="A1096" s="27" t="s">
        <v>15</v>
      </c>
      <c r="B1096" s="28" t="s">
        <v>18</v>
      </c>
      <c r="C1096" s="28" t="s">
        <v>19</v>
      </c>
      <c r="D1096" s="28" t="s">
        <v>20</v>
      </c>
      <c r="E1096" s="28" t="s">
        <v>21</v>
      </c>
      <c r="F1096" s="28" t="s">
        <v>22</v>
      </c>
    </row>
    <row r="1097" spans="1:8" x14ac:dyDescent="0.25">
      <c r="A1097" s="81" t="s">
        <v>1056</v>
      </c>
      <c r="B1097" s="30">
        <v>1000</v>
      </c>
      <c r="C1097" s="30">
        <v>0</v>
      </c>
      <c r="D1097" s="30">
        <v>1000</v>
      </c>
      <c r="E1097" s="30">
        <v>0</v>
      </c>
      <c r="F1097" s="31" t="s">
        <v>26</v>
      </c>
      <c r="H1097" s="190" t="s">
        <v>1057</v>
      </c>
    </row>
    <row r="1098" spans="1:8" ht="15.75" thickBot="1" x14ac:dyDescent="0.3">
      <c r="A1098" s="74" t="s">
        <v>65</v>
      </c>
      <c r="B1098" s="75">
        <v>1000</v>
      </c>
      <c r="C1098" s="75">
        <v>0</v>
      </c>
      <c r="D1098" s="75">
        <v>1000</v>
      </c>
      <c r="E1098" s="75">
        <v>0</v>
      </c>
      <c r="F1098" s="76" t="s">
        <v>15</v>
      </c>
    </row>
    <row r="1099" spans="1:8" x14ac:dyDescent="0.25">
      <c r="A1099" s="364" t="s">
        <v>1058</v>
      </c>
      <c r="B1099" s="364"/>
      <c r="C1099" s="364"/>
      <c r="D1099" s="364"/>
      <c r="E1099" s="364"/>
      <c r="F1099" s="364"/>
    </row>
    <row r="1100" spans="1:8" x14ac:dyDescent="0.25">
      <c r="A1100" s="379" t="s">
        <v>15</v>
      </c>
      <c r="B1100" s="379"/>
      <c r="C1100" s="379"/>
      <c r="D1100" s="379"/>
      <c r="E1100" s="379"/>
      <c r="F1100" s="379"/>
    </row>
    <row r="1101" spans="1:8" x14ac:dyDescent="0.25">
      <c r="A1101" s="383" t="s">
        <v>1059</v>
      </c>
      <c r="B1101" s="372"/>
      <c r="C1101" s="372"/>
      <c r="D1101" s="372"/>
      <c r="E1101" s="372"/>
      <c r="F1101" s="372"/>
      <c r="G1101" s="372"/>
    </row>
    <row r="1102" spans="1:8" x14ac:dyDescent="0.25">
      <c r="A1102" s="361" t="s">
        <v>17</v>
      </c>
      <c r="B1102" s="384"/>
      <c r="C1102" s="384"/>
      <c r="D1102" s="384"/>
      <c r="E1102" s="384"/>
      <c r="F1102" s="384"/>
      <c r="G1102" s="106"/>
    </row>
    <row r="1103" spans="1:8" ht="48.75" x14ac:dyDescent="0.25">
      <c r="A1103" s="113" t="s">
        <v>15</v>
      </c>
      <c r="B1103" s="28" t="s">
        <v>18</v>
      </c>
      <c r="C1103" s="28" t="s">
        <v>19</v>
      </c>
      <c r="D1103" s="28" t="s">
        <v>20</v>
      </c>
      <c r="E1103" s="28" t="s">
        <v>21</v>
      </c>
      <c r="F1103" s="28" t="s">
        <v>22</v>
      </c>
      <c r="G1103" s="31" t="s">
        <v>15</v>
      </c>
    </row>
    <row r="1104" spans="1:8" x14ac:dyDescent="0.25">
      <c r="A1104" s="81" t="s">
        <v>1060</v>
      </c>
      <c r="B1104" s="30">
        <v>11982</v>
      </c>
      <c r="C1104" s="30">
        <v>6438</v>
      </c>
      <c r="D1104" s="30">
        <v>4144</v>
      </c>
      <c r="E1104" s="30">
        <v>1400</v>
      </c>
      <c r="F1104" s="31" t="s">
        <v>28</v>
      </c>
      <c r="G1104" s="31" t="s">
        <v>15</v>
      </c>
    </row>
    <row r="1105" spans="1:9" x14ac:dyDescent="0.25">
      <c r="A1105" s="81" t="s">
        <v>1061</v>
      </c>
      <c r="B1105" s="30">
        <v>20000</v>
      </c>
      <c r="C1105" s="30">
        <v>0</v>
      </c>
      <c r="D1105" s="30">
        <v>20000</v>
      </c>
      <c r="E1105" s="30">
        <v>0</v>
      </c>
      <c r="F1105" s="31" t="s">
        <v>26</v>
      </c>
      <c r="G1105" s="31" t="s">
        <v>15</v>
      </c>
    </row>
    <row r="1106" spans="1:9" ht="26.25" customHeight="1" x14ac:dyDescent="0.25">
      <c r="A1106" s="81" t="s">
        <v>1062</v>
      </c>
      <c r="B1106" s="30">
        <v>2625</v>
      </c>
      <c r="C1106" s="30">
        <v>160</v>
      </c>
      <c r="D1106" s="30">
        <v>1365</v>
      </c>
      <c r="E1106" s="30">
        <v>1100</v>
      </c>
      <c r="F1106" s="31" t="s">
        <v>1063</v>
      </c>
      <c r="G1106" s="31" t="s">
        <v>15</v>
      </c>
    </row>
    <row r="1107" spans="1:9" x14ac:dyDescent="0.25">
      <c r="A1107" s="39" t="s">
        <v>306</v>
      </c>
      <c r="B1107" s="191">
        <v>34607</v>
      </c>
      <c r="C1107" s="191">
        <v>6598</v>
      </c>
      <c r="D1107" s="191">
        <v>25509</v>
      </c>
      <c r="E1107" s="191">
        <v>2500</v>
      </c>
      <c r="F1107" s="132" t="s">
        <v>15</v>
      </c>
      <c r="G1107" s="31" t="s">
        <v>15</v>
      </c>
    </row>
    <row r="1108" spans="1:9" x14ac:dyDescent="0.25">
      <c r="A1108" s="39" t="s">
        <v>1064</v>
      </c>
      <c r="B1108" s="191">
        <v>35607</v>
      </c>
      <c r="C1108" s="191">
        <v>6598</v>
      </c>
      <c r="D1108" s="191">
        <v>26509</v>
      </c>
      <c r="E1108" s="191">
        <v>2500</v>
      </c>
      <c r="F1108" s="132" t="s">
        <v>15</v>
      </c>
      <c r="G1108" s="31" t="s">
        <v>15</v>
      </c>
    </row>
    <row r="1109" spans="1:9" ht="15" customHeight="1" x14ac:dyDescent="0.25">
      <c r="A1109" s="132" t="s">
        <v>308</v>
      </c>
      <c r="B1109" s="192" t="s">
        <v>187</v>
      </c>
      <c r="C1109" s="192" t="s">
        <v>187</v>
      </c>
      <c r="D1109" s="193">
        <f>D1110-D1108</f>
        <v>10051.985590000004</v>
      </c>
      <c r="E1109" s="192" t="s">
        <v>187</v>
      </c>
      <c r="F1109" s="133" t="s">
        <v>309</v>
      </c>
      <c r="G1109" s="31" t="s">
        <v>15</v>
      </c>
    </row>
    <row r="1110" spans="1:9" ht="15.75" thickBot="1" x14ac:dyDescent="0.3">
      <c r="A1110" s="74" t="s">
        <v>1065</v>
      </c>
      <c r="B1110" s="125" t="s">
        <v>15</v>
      </c>
      <c r="C1110" s="125" t="s">
        <v>15</v>
      </c>
      <c r="D1110" s="46">
        <f>ABS([1]DTF!$F$128)*1000</f>
        <v>36560.985590000004</v>
      </c>
      <c r="E1110" s="125" t="s">
        <v>15</v>
      </c>
      <c r="F1110" s="125" t="s">
        <v>15</v>
      </c>
      <c r="G1110" s="98" t="s">
        <v>15</v>
      </c>
      <c r="I1110" t="s">
        <v>15</v>
      </c>
    </row>
    <row r="1111" spans="1:9" x14ac:dyDescent="0.25">
      <c r="A1111" s="385" t="s">
        <v>1058</v>
      </c>
      <c r="B1111" s="385"/>
      <c r="C1111" s="385"/>
      <c r="D1111" s="385"/>
      <c r="E1111" s="385"/>
      <c r="F1111" s="385"/>
      <c r="G1111" s="386"/>
    </row>
    <row r="1112" spans="1:9" x14ac:dyDescent="0.25">
      <c r="A1112" s="89" t="s">
        <v>66</v>
      </c>
      <c r="B1112" s="89"/>
      <c r="C1112" s="89"/>
      <c r="D1112" s="89"/>
      <c r="E1112" s="89"/>
      <c r="F1112" s="89"/>
      <c r="G1112" s="89"/>
    </row>
    <row r="1113" spans="1:9" ht="15" customHeight="1" x14ac:dyDescent="0.25">
      <c r="A1113" s="110" t="s">
        <v>1066</v>
      </c>
      <c r="B1113" s="194"/>
      <c r="C1113" s="194"/>
      <c r="D1113" s="194"/>
      <c r="E1113" s="194"/>
      <c r="F1113" s="194"/>
      <c r="G1113" s="194"/>
    </row>
    <row r="1114" spans="1:9" ht="26.25" customHeight="1" x14ac:dyDescent="0.25">
      <c r="A1114" s="110" t="s">
        <v>1067</v>
      </c>
      <c r="B1114" s="194"/>
      <c r="C1114" s="194"/>
      <c r="D1114" s="194"/>
      <c r="E1114" s="194"/>
      <c r="F1114" s="194"/>
      <c r="G1114" s="194"/>
    </row>
    <row r="1116" spans="1:9" x14ac:dyDescent="0.25">
      <c r="A1116" s="359" t="s">
        <v>1068</v>
      </c>
      <c r="B1116" s="359"/>
      <c r="C1116" s="359"/>
      <c r="D1116" s="359"/>
      <c r="E1116" s="359"/>
      <c r="F1116" s="359"/>
    </row>
    <row r="1117" spans="1:9" x14ac:dyDescent="0.25">
      <c r="A1117" s="167"/>
      <c r="B1117" s="167"/>
      <c r="C1117" s="167"/>
      <c r="D1117" s="167"/>
      <c r="E1117" s="167"/>
      <c r="F1117" s="167"/>
    </row>
    <row r="1118" spans="1:9" x14ac:dyDescent="0.25">
      <c r="A1118" s="372" t="s">
        <v>16</v>
      </c>
      <c r="B1118" s="372"/>
      <c r="C1118" s="372"/>
      <c r="D1118" s="372"/>
      <c r="E1118" s="372"/>
      <c r="F1118" s="372"/>
    </row>
    <row r="1119" spans="1:9" x14ac:dyDescent="0.25">
      <c r="A1119" s="361" t="s">
        <v>17</v>
      </c>
      <c r="B1119" s="361"/>
      <c r="C1119" s="361"/>
      <c r="D1119" s="361"/>
      <c r="E1119" s="361"/>
      <c r="F1119" s="361"/>
    </row>
    <row r="1120" spans="1:9" ht="48.75" x14ac:dyDescent="0.25">
      <c r="A1120" s="27"/>
      <c r="B1120" s="28" t="s">
        <v>18</v>
      </c>
      <c r="C1120" s="28" t="s">
        <v>19</v>
      </c>
      <c r="D1120" s="28" t="s">
        <v>20</v>
      </c>
      <c r="E1120" s="28" t="s">
        <v>21</v>
      </c>
      <c r="F1120" s="28" t="s">
        <v>22</v>
      </c>
    </row>
    <row r="1121" spans="1:7" x14ac:dyDescent="0.25">
      <c r="A1121" s="81" t="s">
        <v>1069</v>
      </c>
      <c r="B1121" s="30">
        <v>6530</v>
      </c>
      <c r="C1121" s="30">
        <v>0</v>
      </c>
      <c r="D1121" s="30">
        <v>6530</v>
      </c>
      <c r="E1121" s="30">
        <v>0</v>
      </c>
      <c r="F1121" s="31" t="s">
        <v>26</v>
      </c>
      <c r="G1121" s="41" t="s">
        <v>15</v>
      </c>
    </row>
    <row r="1122" spans="1:7" x14ac:dyDescent="0.25">
      <c r="A1122" s="81" t="s">
        <v>1070</v>
      </c>
      <c r="B1122" s="30">
        <v>12128</v>
      </c>
      <c r="C1122" s="30">
        <v>0</v>
      </c>
      <c r="D1122" s="30">
        <v>12128</v>
      </c>
      <c r="E1122" s="30">
        <v>0</v>
      </c>
      <c r="F1122" s="31" t="s">
        <v>26</v>
      </c>
    </row>
    <row r="1123" spans="1:7" x14ac:dyDescent="0.25">
      <c r="A1123" s="81" t="s">
        <v>1071</v>
      </c>
      <c r="B1123" s="30">
        <v>13586</v>
      </c>
      <c r="C1123" s="30">
        <v>0</v>
      </c>
      <c r="D1123" s="30">
        <v>13586</v>
      </c>
      <c r="E1123" s="30">
        <v>0</v>
      </c>
      <c r="F1123" s="31" t="s">
        <v>26</v>
      </c>
    </row>
    <row r="1124" spans="1:7" x14ac:dyDescent="0.25">
      <c r="A1124" s="81" t="s">
        <v>1072</v>
      </c>
      <c r="B1124" s="30">
        <v>798</v>
      </c>
      <c r="C1124" s="30">
        <v>0</v>
      </c>
      <c r="D1124" s="30">
        <v>798</v>
      </c>
      <c r="E1124" s="30">
        <v>0</v>
      </c>
      <c r="F1124" s="31" t="s">
        <v>26</v>
      </c>
    </row>
    <row r="1125" spans="1:7" ht="21.75" customHeight="1" x14ac:dyDescent="0.25">
      <c r="A1125" s="195" t="s">
        <v>1073</v>
      </c>
      <c r="B1125" s="196">
        <v>9100</v>
      </c>
      <c r="C1125" s="196">
        <v>0</v>
      </c>
      <c r="D1125" s="196">
        <v>9100</v>
      </c>
      <c r="E1125" s="196">
        <v>0</v>
      </c>
      <c r="F1125" s="33" t="s">
        <v>26</v>
      </c>
    </row>
    <row r="1126" spans="1:7" ht="15" customHeight="1" x14ac:dyDescent="0.25">
      <c r="A1126" s="195" t="s">
        <v>1074</v>
      </c>
      <c r="B1126" s="196">
        <v>10500</v>
      </c>
      <c r="C1126" s="196">
        <v>0</v>
      </c>
      <c r="D1126" s="196">
        <v>3500</v>
      </c>
      <c r="E1126" s="196">
        <v>7000</v>
      </c>
      <c r="F1126" s="33" t="s">
        <v>24</v>
      </c>
    </row>
    <row r="1127" spans="1:7" x14ac:dyDescent="0.25">
      <c r="A1127" s="81" t="s">
        <v>1075</v>
      </c>
      <c r="B1127" s="30">
        <v>9975</v>
      </c>
      <c r="C1127" s="30">
        <v>0</v>
      </c>
      <c r="D1127" s="30">
        <v>5196</v>
      </c>
      <c r="E1127" s="30">
        <v>4779</v>
      </c>
      <c r="F1127" s="31" t="s">
        <v>28</v>
      </c>
    </row>
    <row r="1128" spans="1:7" x14ac:dyDescent="0.25">
      <c r="A1128" s="73" t="s">
        <v>1076</v>
      </c>
      <c r="B1128" s="35">
        <v>3750</v>
      </c>
      <c r="C1128" s="35">
        <v>1650</v>
      </c>
      <c r="D1128" s="35">
        <f>B1128-C1128</f>
        <v>2100</v>
      </c>
      <c r="E1128" s="35">
        <v>0</v>
      </c>
      <c r="F1128" s="72" t="s">
        <v>60</v>
      </c>
    </row>
    <row r="1129" spans="1:7" x14ac:dyDescent="0.25">
      <c r="A1129" s="81" t="s">
        <v>1077</v>
      </c>
      <c r="B1129" s="35">
        <v>11000</v>
      </c>
      <c r="C1129" s="35">
        <v>1800</v>
      </c>
      <c r="D1129" s="35">
        <v>5700</v>
      </c>
      <c r="E1129" s="35">
        <v>3500</v>
      </c>
      <c r="F1129" s="72" t="s">
        <v>28</v>
      </c>
    </row>
    <row r="1130" spans="1:7" x14ac:dyDescent="0.25">
      <c r="A1130" s="73" t="s">
        <v>1078</v>
      </c>
      <c r="B1130" s="35">
        <v>3750</v>
      </c>
      <c r="C1130" s="35">
        <v>1650</v>
      </c>
      <c r="D1130" s="35">
        <f>B1130-C1130</f>
        <v>2100</v>
      </c>
      <c r="E1130" s="35">
        <v>0</v>
      </c>
      <c r="F1130" s="72" t="s">
        <v>60</v>
      </c>
    </row>
    <row r="1131" spans="1:7" ht="15.75" thickBot="1" x14ac:dyDescent="0.3">
      <c r="A1131" s="74" t="s">
        <v>65</v>
      </c>
      <c r="B1131" s="75">
        <f>SUM(B1121:B1130)</f>
        <v>81117</v>
      </c>
      <c r="C1131" s="75">
        <f>SUM(C1121:C1130)</f>
        <v>5100</v>
      </c>
      <c r="D1131" s="75">
        <f t="shared" ref="D1131" si="9">SUM(D1121:D1130)</f>
        <v>60738</v>
      </c>
      <c r="E1131" s="75">
        <f>SUM(E1121:E1130)</f>
        <v>15279</v>
      </c>
      <c r="F1131" s="76"/>
      <c r="G1131" s="41" t="s">
        <v>15</v>
      </c>
    </row>
    <row r="1132" spans="1:7" x14ac:dyDescent="0.25">
      <c r="A1132" s="364" t="s">
        <v>1079</v>
      </c>
      <c r="B1132" s="364"/>
      <c r="C1132" s="364"/>
      <c r="D1132" s="364"/>
      <c r="E1132" s="364"/>
      <c r="F1132" s="364"/>
    </row>
    <row r="1133" spans="1:7" x14ac:dyDescent="0.25">
      <c r="A1133" s="381" t="s">
        <v>66</v>
      </c>
      <c r="B1133" s="381"/>
      <c r="C1133" s="381"/>
      <c r="D1133" s="381"/>
      <c r="E1133" s="381"/>
      <c r="F1133" s="381"/>
    </row>
    <row r="1134" spans="1:7" x14ac:dyDescent="0.25">
      <c r="A1134" s="109" t="s">
        <v>1080</v>
      </c>
      <c r="B1134" s="197"/>
      <c r="C1134" s="197"/>
      <c r="D1134" s="197"/>
      <c r="E1134" s="197"/>
      <c r="F1134" s="197"/>
    </row>
    <row r="1135" spans="1:7" x14ac:dyDescent="0.25">
      <c r="A1135" s="109" t="s">
        <v>1081</v>
      </c>
      <c r="B1135" s="197"/>
      <c r="C1135" s="197"/>
      <c r="D1135" s="197"/>
      <c r="E1135" s="197"/>
      <c r="F1135" s="197"/>
    </row>
    <row r="1136" spans="1:7" x14ac:dyDescent="0.25">
      <c r="A1136" s="371" t="s">
        <v>15</v>
      </c>
      <c r="B1136" s="371"/>
      <c r="C1136" s="371"/>
      <c r="D1136" s="371"/>
      <c r="E1136" s="371"/>
      <c r="F1136" s="371"/>
    </row>
    <row r="1137" spans="1:7" x14ac:dyDescent="0.25">
      <c r="A1137" s="372" t="s">
        <v>84</v>
      </c>
      <c r="B1137" s="372"/>
      <c r="C1137" s="372"/>
      <c r="D1137" s="372"/>
      <c r="E1137" s="372"/>
      <c r="F1137" s="372"/>
    </row>
    <row r="1138" spans="1:7" x14ac:dyDescent="0.25">
      <c r="A1138" s="361" t="s">
        <v>17</v>
      </c>
      <c r="B1138" s="361"/>
      <c r="C1138" s="361"/>
      <c r="D1138" s="361"/>
      <c r="E1138" s="361"/>
      <c r="F1138" s="361"/>
    </row>
    <row r="1139" spans="1:7" ht="48.75" x14ac:dyDescent="0.25">
      <c r="A1139" s="27"/>
      <c r="B1139" s="28" t="s">
        <v>18</v>
      </c>
      <c r="C1139" s="28" t="s">
        <v>19</v>
      </c>
      <c r="D1139" s="28" t="s">
        <v>20</v>
      </c>
      <c r="E1139" s="28" t="s">
        <v>21</v>
      </c>
      <c r="F1139" s="28" t="s">
        <v>22</v>
      </c>
    </row>
    <row r="1140" spans="1:7" x14ac:dyDescent="0.25">
      <c r="A1140" s="80" t="s">
        <v>1082</v>
      </c>
      <c r="B1140" s="30">
        <v>11640</v>
      </c>
      <c r="C1140" s="30">
        <v>11460</v>
      </c>
      <c r="D1140" s="30">
        <v>180</v>
      </c>
      <c r="E1140" s="30">
        <v>0</v>
      </c>
      <c r="F1140" s="31" t="s">
        <v>99</v>
      </c>
      <c r="G1140" s="30" t="s">
        <v>15</v>
      </c>
    </row>
    <row r="1141" spans="1:7" x14ac:dyDescent="0.25">
      <c r="A1141" s="80" t="s">
        <v>1083</v>
      </c>
      <c r="B1141" s="30">
        <v>12381</v>
      </c>
      <c r="C1141" s="30">
        <v>7914</v>
      </c>
      <c r="D1141" s="30">
        <v>4467</v>
      </c>
      <c r="E1141" s="30">
        <v>0</v>
      </c>
      <c r="F1141" s="31" t="s">
        <v>26</v>
      </c>
      <c r="G1141" s="30" t="s">
        <v>15</v>
      </c>
    </row>
    <row r="1142" spans="1:7" x14ac:dyDescent="0.25">
      <c r="A1142" s="80" t="s">
        <v>1084</v>
      </c>
      <c r="B1142" s="30">
        <v>11005</v>
      </c>
      <c r="C1142" s="30">
        <v>10023</v>
      </c>
      <c r="D1142" s="30">
        <v>982</v>
      </c>
      <c r="E1142" s="30">
        <v>0</v>
      </c>
      <c r="F1142" s="31" t="s">
        <v>26</v>
      </c>
      <c r="G1142" s="30" t="s">
        <v>15</v>
      </c>
    </row>
    <row r="1143" spans="1:7" x14ac:dyDescent="0.25">
      <c r="A1143" s="82" t="s">
        <v>1085</v>
      </c>
      <c r="B1143" s="30">
        <v>41741</v>
      </c>
      <c r="C1143" s="30">
        <v>11247</v>
      </c>
      <c r="D1143" s="30">
        <v>23715</v>
      </c>
      <c r="E1143" s="30">
        <v>6779</v>
      </c>
      <c r="F1143" s="31" t="s">
        <v>60</v>
      </c>
      <c r="G1143" s="30" t="s">
        <v>15</v>
      </c>
    </row>
    <row r="1144" spans="1:7" x14ac:dyDescent="0.25">
      <c r="A1144" s="80" t="s">
        <v>1086</v>
      </c>
      <c r="B1144" s="30">
        <v>1530</v>
      </c>
      <c r="C1144" s="30">
        <v>100</v>
      </c>
      <c r="D1144" s="30">
        <v>0</v>
      </c>
      <c r="E1144" s="30">
        <v>1430</v>
      </c>
      <c r="F1144" s="31" t="s">
        <v>64</v>
      </c>
      <c r="G1144" s="30" t="s">
        <v>15</v>
      </c>
    </row>
    <row r="1145" spans="1:7" x14ac:dyDescent="0.25">
      <c r="A1145" s="82" t="s">
        <v>1087</v>
      </c>
      <c r="B1145" s="30">
        <v>10050</v>
      </c>
      <c r="C1145" s="30">
        <v>6642</v>
      </c>
      <c r="D1145" s="30">
        <v>3408</v>
      </c>
      <c r="E1145" s="30">
        <v>0</v>
      </c>
      <c r="F1145" s="31" t="s">
        <v>26</v>
      </c>
      <c r="G1145" s="30" t="s">
        <v>15</v>
      </c>
    </row>
    <row r="1146" spans="1:7" x14ac:dyDescent="0.25">
      <c r="A1146" s="80" t="s">
        <v>1088</v>
      </c>
      <c r="B1146" s="30">
        <v>1000</v>
      </c>
      <c r="C1146" s="30">
        <v>654</v>
      </c>
      <c r="D1146" s="30">
        <v>346</v>
      </c>
      <c r="E1146" s="30">
        <v>0</v>
      </c>
      <c r="F1146" s="31" t="s">
        <v>26</v>
      </c>
      <c r="G1146" s="30" t="s">
        <v>15</v>
      </c>
    </row>
    <row r="1147" spans="1:7" x14ac:dyDescent="0.25">
      <c r="A1147" s="82" t="s">
        <v>1089</v>
      </c>
      <c r="B1147" s="30">
        <v>23754</v>
      </c>
      <c r="C1147" s="30">
        <v>10238</v>
      </c>
      <c r="D1147" s="30">
        <v>13516</v>
      </c>
      <c r="E1147" s="30">
        <v>0</v>
      </c>
      <c r="F1147" s="31" t="s">
        <v>26</v>
      </c>
      <c r="G1147" s="30" t="s">
        <v>15</v>
      </c>
    </row>
    <row r="1148" spans="1:7" x14ac:dyDescent="0.25">
      <c r="A1148" s="80" t="s">
        <v>1090</v>
      </c>
      <c r="B1148" s="30">
        <v>5000</v>
      </c>
      <c r="C1148" s="30">
        <v>2315</v>
      </c>
      <c r="D1148" s="30">
        <v>2685</v>
      </c>
      <c r="E1148" s="30">
        <v>0</v>
      </c>
      <c r="F1148" s="31" t="s">
        <v>28</v>
      </c>
      <c r="G1148" s="30" t="s">
        <v>15</v>
      </c>
    </row>
    <row r="1149" spans="1:7" x14ac:dyDescent="0.25">
      <c r="A1149" s="80" t="s">
        <v>1091</v>
      </c>
      <c r="B1149" s="30">
        <v>2585</v>
      </c>
      <c r="C1149" s="30">
        <v>2267</v>
      </c>
      <c r="D1149" s="30">
        <v>318</v>
      </c>
      <c r="E1149" s="30">
        <v>0</v>
      </c>
      <c r="F1149" s="31" t="s">
        <v>26</v>
      </c>
      <c r="G1149" s="30" t="s">
        <v>15</v>
      </c>
    </row>
    <row r="1150" spans="1:7" x14ac:dyDescent="0.25">
      <c r="A1150" s="80" t="s">
        <v>1092</v>
      </c>
      <c r="B1150" s="30">
        <v>13935</v>
      </c>
      <c r="C1150" s="30">
        <v>5999</v>
      </c>
      <c r="D1150" s="30">
        <v>7936</v>
      </c>
      <c r="E1150" s="30">
        <v>0</v>
      </c>
      <c r="F1150" s="31" t="s">
        <v>26</v>
      </c>
      <c r="G1150" s="30" t="s">
        <v>15</v>
      </c>
    </row>
    <row r="1151" spans="1:7" x14ac:dyDescent="0.25">
      <c r="A1151" s="39" t="s">
        <v>306</v>
      </c>
      <c r="B1151" s="40">
        <f>SUM(B1140:B1150)</f>
        <v>134621</v>
      </c>
      <c r="C1151" s="40">
        <f t="shared" ref="C1151:E1151" si="10">SUM(C1140:C1150)</f>
        <v>68859</v>
      </c>
      <c r="D1151" s="40">
        <f t="shared" si="10"/>
        <v>57553</v>
      </c>
      <c r="E1151" s="40">
        <f t="shared" si="10"/>
        <v>8209</v>
      </c>
      <c r="F1151" s="84" t="s">
        <v>15</v>
      </c>
      <c r="G1151" s="30" t="s">
        <v>15</v>
      </c>
    </row>
    <row r="1152" spans="1:7" ht="15.75" thickBot="1" x14ac:dyDescent="0.3">
      <c r="A1152" s="74" t="s">
        <v>1093</v>
      </c>
      <c r="B1152" s="75">
        <f>B1131+B1151</f>
        <v>215738</v>
      </c>
      <c r="C1152" s="75">
        <f>C1131+C1151</f>
        <v>73959</v>
      </c>
      <c r="D1152" s="75">
        <f>D1131+D1151</f>
        <v>118291</v>
      </c>
      <c r="E1152" s="75">
        <f>E1131+E1151</f>
        <v>23488</v>
      </c>
      <c r="F1152" s="76" t="s">
        <v>15</v>
      </c>
      <c r="G1152" s="30" t="s">
        <v>15</v>
      </c>
    </row>
    <row r="1153" spans="1:6" x14ac:dyDescent="0.25">
      <c r="A1153" s="381" t="s">
        <v>1079</v>
      </c>
      <c r="B1153" s="381"/>
      <c r="C1153" s="381"/>
      <c r="D1153" s="381"/>
      <c r="E1153" s="381"/>
      <c r="F1153" s="381"/>
    </row>
    <row r="1154" spans="1:6" x14ac:dyDescent="0.25">
      <c r="A1154" s="89" t="s">
        <v>66</v>
      </c>
      <c r="B1154" s="89"/>
      <c r="C1154" s="89"/>
      <c r="D1154" s="89"/>
      <c r="E1154" s="89"/>
      <c r="F1154" s="89"/>
    </row>
    <row r="1155" spans="1:6" x14ac:dyDescent="0.25">
      <c r="A1155" s="89" t="s">
        <v>1094</v>
      </c>
      <c r="B1155" s="89"/>
      <c r="C1155" s="89"/>
      <c r="D1155" s="89"/>
      <c r="E1155" s="89"/>
      <c r="F1155" s="89"/>
    </row>
    <row r="1156" spans="1:6" x14ac:dyDescent="0.25">
      <c r="A1156" s="89" t="s">
        <v>1095</v>
      </c>
      <c r="B1156" s="89"/>
      <c r="C1156" s="89"/>
      <c r="D1156" s="89"/>
      <c r="E1156" s="89"/>
      <c r="F1156" s="89"/>
    </row>
    <row r="1157" spans="1:6" x14ac:dyDescent="0.25">
      <c r="A1157" s="89" t="s">
        <v>1096</v>
      </c>
      <c r="B1157" s="89"/>
      <c r="C1157" s="89"/>
      <c r="D1157" s="89"/>
      <c r="E1157" s="89"/>
      <c r="F1157" s="89"/>
    </row>
    <row r="1158" spans="1:6" x14ac:dyDescent="0.25">
      <c r="A1158" s="374" t="s">
        <v>184</v>
      </c>
      <c r="B1158" s="374"/>
      <c r="C1158" s="374"/>
      <c r="D1158" s="374"/>
      <c r="E1158" s="374"/>
      <c r="F1158" s="374"/>
    </row>
    <row r="1159" spans="1:6" x14ac:dyDescent="0.25">
      <c r="A1159" s="363" t="s">
        <v>258</v>
      </c>
      <c r="B1159" s="363"/>
      <c r="C1159" s="363"/>
      <c r="D1159" s="363"/>
      <c r="E1159" s="363"/>
      <c r="F1159" s="363"/>
    </row>
    <row r="1160" spans="1:6" ht="48.75" x14ac:dyDescent="0.25">
      <c r="A1160" s="138" t="s">
        <v>15</v>
      </c>
      <c r="B1160" s="28" t="s">
        <v>18</v>
      </c>
      <c r="C1160" s="28" t="s">
        <v>19</v>
      </c>
      <c r="D1160" s="28" t="s">
        <v>259</v>
      </c>
    </row>
    <row r="1161" spans="1:6" ht="30.75" customHeight="1" x14ac:dyDescent="0.25">
      <c r="A1161" s="69" t="s">
        <v>1097</v>
      </c>
      <c r="B1161" s="30">
        <v>42711</v>
      </c>
      <c r="C1161" s="30">
        <v>42711</v>
      </c>
      <c r="D1161" s="31" t="s">
        <v>120</v>
      </c>
    </row>
    <row r="1162" spans="1:6" x14ac:dyDescent="0.25">
      <c r="A1162" s="69" t="s">
        <v>1098</v>
      </c>
      <c r="B1162" s="30">
        <v>5494.0839999999998</v>
      </c>
      <c r="C1162" s="30">
        <v>5494</v>
      </c>
      <c r="D1162" s="31" t="s">
        <v>120</v>
      </c>
    </row>
    <row r="1163" spans="1:6" ht="15" customHeight="1" x14ac:dyDescent="0.25">
      <c r="A1163" s="69" t="s">
        <v>1099</v>
      </c>
      <c r="B1163" s="30">
        <v>24367</v>
      </c>
      <c r="C1163" s="30">
        <v>24367</v>
      </c>
      <c r="D1163" s="31" t="s">
        <v>120</v>
      </c>
    </row>
    <row r="1164" spans="1:6" x14ac:dyDescent="0.25">
      <c r="A1164" s="69" t="s">
        <v>15</v>
      </c>
      <c r="B1164" s="30" t="s">
        <v>15</v>
      </c>
      <c r="C1164" s="30" t="s">
        <v>15</v>
      </c>
      <c r="D1164" s="31" t="s">
        <v>15</v>
      </c>
    </row>
    <row r="1165" spans="1:6" x14ac:dyDescent="0.25">
      <c r="A1165" s="161" t="s">
        <v>317</v>
      </c>
      <c r="B1165" s="162" t="s">
        <v>15</v>
      </c>
      <c r="C1165" s="162" t="s">
        <v>15</v>
      </c>
      <c r="D1165" s="162" t="s">
        <v>15</v>
      </c>
    </row>
    <row r="1166" spans="1:6" x14ac:dyDescent="0.25">
      <c r="A1166" s="67" t="s">
        <v>1100</v>
      </c>
      <c r="B1166" s="62">
        <v>14750</v>
      </c>
      <c r="C1166" s="62">
        <v>14750</v>
      </c>
      <c r="D1166" s="98" t="s">
        <v>64</v>
      </c>
    </row>
    <row r="1167" spans="1:6" x14ac:dyDescent="0.25">
      <c r="A1167" s="67" t="s">
        <v>1101</v>
      </c>
      <c r="B1167" s="62">
        <v>6370</v>
      </c>
      <c r="C1167" s="62">
        <v>6370</v>
      </c>
      <c r="D1167" s="98" t="s">
        <v>26</v>
      </c>
    </row>
    <row r="1168" spans="1:6" x14ac:dyDescent="0.25">
      <c r="A1168" s="198" t="s">
        <v>1102</v>
      </c>
      <c r="B1168" s="62">
        <v>9677</v>
      </c>
      <c r="C1168" s="62">
        <v>9677</v>
      </c>
      <c r="D1168" s="98" t="s">
        <v>26</v>
      </c>
    </row>
    <row r="1169" spans="1:7" x14ac:dyDescent="0.25">
      <c r="A1169" s="67" t="s">
        <v>1103</v>
      </c>
      <c r="B1169" s="62">
        <v>402</v>
      </c>
      <c r="C1169" s="62">
        <v>402</v>
      </c>
      <c r="D1169" s="98" t="s">
        <v>26</v>
      </c>
    </row>
    <row r="1170" spans="1:7" x14ac:dyDescent="0.25">
      <c r="A1170" s="198" t="s">
        <v>1104</v>
      </c>
      <c r="B1170" s="62">
        <v>6215</v>
      </c>
      <c r="C1170" s="62">
        <v>6215</v>
      </c>
      <c r="D1170" s="98" t="s">
        <v>26</v>
      </c>
    </row>
    <row r="1171" spans="1:7" x14ac:dyDescent="0.25">
      <c r="A1171" s="63" t="s">
        <v>1105</v>
      </c>
      <c r="B1171" s="199">
        <v>3000</v>
      </c>
      <c r="C1171" s="199">
        <v>3000</v>
      </c>
      <c r="D1171" s="200" t="s">
        <v>120</v>
      </c>
    </row>
    <row r="1172" spans="1:7" x14ac:dyDescent="0.25">
      <c r="A1172" s="67" t="s">
        <v>1106</v>
      </c>
      <c r="B1172" s="62">
        <v>1328</v>
      </c>
      <c r="C1172" s="62">
        <v>1328</v>
      </c>
      <c r="D1172" s="98" t="s">
        <v>26</v>
      </c>
    </row>
    <row r="1173" spans="1:7" x14ac:dyDescent="0.25">
      <c r="A1173" s="198" t="s">
        <v>1107</v>
      </c>
      <c r="B1173" s="62">
        <v>240</v>
      </c>
      <c r="C1173" s="62">
        <v>240</v>
      </c>
      <c r="D1173" s="98" t="s">
        <v>26</v>
      </c>
    </row>
    <row r="1174" spans="1:7" ht="15.75" customHeight="1" thickBot="1" x14ac:dyDescent="0.3">
      <c r="A1174" s="201" t="s">
        <v>1108</v>
      </c>
      <c r="B1174" s="65">
        <v>3000</v>
      </c>
      <c r="C1174" s="65">
        <v>3000</v>
      </c>
      <c r="D1174" s="102" t="s">
        <v>26</v>
      </c>
    </row>
    <row r="1175" spans="1:7" x14ac:dyDescent="0.25">
      <c r="A1175" s="364" t="s">
        <v>1079</v>
      </c>
      <c r="B1175" s="364"/>
      <c r="C1175" s="364"/>
      <c r="D1175" s="365" t="s">
        <v>184</v>
      </c>
      <c r="E1175" s="365" t="s">
        <v>184</v>
      </c>
      <c r="F1175" s="365" t="s">
        <v>184</v>
      </c>
    </row>
    <row r="1176" spans="1:7" x14ac:dyDescent="0.25">
      <c r="A1176" s="104" t="s">
        <v>66</v>
      </c>
      <c r="B1176" s="104"/>
      <c r="C1176" s="104"/>
      <c r="D1176" s="365"/>
      <c r="E1176" s="365"/>
      <c r="F1176" s="365"/>
    </row>
    <row r="1177" spans="1:7" x14ac:dyDescent="0.25">
      <c r="A1177" s="79" t="s">
        <v>1109</v>
      </c>
      <c r="B1177" s="79"/>
      <c r="C1177" s="79"/>
      <c r="D1177" s="365"/>
      <c r="E1177" s="365"/>
      <c r="F1177" s="365"/>
    </row>
    <row r="1178" spans="1:7" x14ac:dyDescent="0.25">
      <c r="A1178" s="79" t="s">
        <v>1110</v>
      </c>
      <c r="B1178" s="79"/>
      <c r="C1178" s="79"/>
      <c r="D1178" s="365"/>
      <c r="E1178" s="365"/>
      <c r="F1178" s="365"/>
    </row>
    <row r="1179" spans="1:7" x14ac:dyDescent="0.25">
      <c r="A1179" s="79" t="s">
        <v>1111</v>
      </c>
      <c r="B1179" s="79"/>
      <c r="C1179" s="79"/>
      <c r="D1179" s="365"/>
      <c r="E1179" s="365"/>
      <c r="F1179" s="365"/>
    </row>
    <row r="1180" spans="1:7" x14ac:dyDescent="0.25">
      <c r="A1180" s="79" t="s">
        <v>1112</v>
      </c>
      <c r="D1180" s="365"/>
      <c r="E1180" s="365"/>
      <c r="F1180" s="365"/>
    </row>
    <row r="1182" spans="1:7" x14ac:dyDescent="0.25">
      <c r="A1182" s="359" t="s">
        <v>1113</v>
      </c>
      <c r="B1182" s="359"/>
      <c r="C1182" s="359"/>
      <c r="D1182" s="359"/>
      <c r="E1182" s="359"/>
      <c r="F1182" s="359"/>
      <c r="G1182" s="359"/>
    </row>
    <row r="1183" spans="1:7" x14ac:dyDescent="0.25">
      <c r="A1183" s="167"/>
      <c r="B1183" s="167"/>
      <c r="C1183" s="167"/>
      <c r="D1183" s="167"/>
      <c r="E1183" s="167"/>
      <c r="F1183" s="167"/>
      <c r="G1183" s="167"/>
    </row>
    <row r="1184" spans="1:7" x14ac:dyDescent="0.25">
      <c r="A1184" s="372" t="s">
        <v>16</v>
      </c>
      <c r="B1184" s="372"/>
      <c r="C1184" s="372"/>
      <c r="D1184" s="372"/>
      <c r="E1184" s="372"/>
      <c r="F1184" s="372"/>
      <c r="G1184" s="372"/>
    </row>
    <row r="1185" spans="1:7" x14ac:dyDescent="0.25">
      <c r="A1185" s="361" t="s">
        <v>17</v>
      </c>
      <c r="B1185" s="361"/>
      <c r="C1185" s="361"/>
      <c r="D1185" s="361"/>
      <c r="E1185" s="361"/>
      <c r="F1185" s="361"/>
    </row>
    <row r="1186" spans="1:7" ht="48.75" x14ac:dyDescent="0.25">
      <c r="A1186" s="27" t="s">
        <v>15</v>
      </c>
      <c r="B1186" s="28" t="s">
        <v>18</v>
      </c>
      <c r="C1186" s="28" t="s">
        <v>19</v>
      </c>
      <c r="D1186" s="28" t="s">
        <v>20</v>
      </c>
      <c r="E1186" s="28" t="s">
        <v>21</v>
      </c>
      <c r="F1186" s="28" t="s">
        <v>22</v>
      </c>
    </row>
    <row r="1187" spans="1:7" ht="17.25" customHeight="1" x14ac:dyDescent="0.25">
      <c r="A1187" s="73" t="s">
        <v>1114</v>
      </c>
      <c r="B1187" s="202">
        <v>20000</v>
      </c>
      <c r="C1187" s="203">
        <v>0</v>
      </c>
      <c r="D1187" s="202">
        <v>20000</v>
      </c>
      <c r="E1187" s="203">
        <v>0</v>
      </c>
      <c r="F1187" s="72" t="s">
        <v>26</v>
      </c>
    </row>
    <row r="1188" spans="1:7" x14ac:dyDescent="0.25">
      <c r="A1188" s="73" t="s">
        <v>1115</v>
      </c>
      <c r="B1188" s="202">
        <v>4850</v>
      </c>
      <c r="C1188" s="203">
        <v>0</v>
      </c>
      <c r="D1188" s="202">
        <v>1650</v>
      </c>
      <c r="E1188" s="202">
        <v>3200</v>
      </c>
      <c r="F1188" s="72" t="s">
        <v>28</v>
      </c>
    </row>
    <row r="1189" spans="1:7" ht="15.75" thickBot="1" x14ac:dyDescent="0.3">
      <c r="A1189" s="204" t="s">
        <v>65</v>
      </c>
      <c r="B1189" s="205">
        <f>SUM(B1187:B1188)</f>
        <v>24850</v>
      </c>
      <c r="C1189" s="206">
        <v>0</v>
      </c>
      <c r="D1189" s="205">
        <f>SUM(D1187:D1188)</f>
        <v>21650</v>
      </c>
      <c r="E1189" s="205">
        <f>SUM(E1187:E1188)</f>
        <v>3200</v>
      </c>
      <c r="F1189" s="207" t="s">
        <v>15</v>
      </c>
    </row>
    <row r="1190" spans="1:7" x14ac:dyDescent="0.25">
      <c r="A1190" s="364" t="s">
        <v>1116</v>
      </c>
      <c r="B1190" s="364"/>
      <c r="C1190" s="364"/>
      <c r="D1190" s="364"/>
      <c r="E1190" s="364"/>
      <c r="F1190" s="364"/>
    </row>
    <row r="1191" spans="1:7" x14ac:dyDescent="0.25">
      <c r="A1191" s="208" t="s">
        <v>881</v>
      </c>
      <c r="B1191" s="208"/>
      <c r="C1191" s="208"/>
      <c r="D1191" s="208"/>
      <c r="E1191" s="208"/>
      <c r="F1191" s="208"/>
    </row>
    <row r="1192" spans="1:7" s="26" customFormat="1" ht="13.5" customHeight="1" x14ac:dyDescent="0.25">
      <c r="A1192" s="79" t="s">
        <v>1117</v>
      </c>
      <c r="B1192" s="209"/>
      <c r="C1192" s="209"/>
      <c r="D1192" s="209"/>
      <c r="E1192" s="209"/>
      <c r="F1192" s="209"/>
    </row>
    <row r="1193" spans="1:7" ht="9" customHeight="1" x14ac:dyDescent="0.25">
      <c r="A1193" s="108"/>
      <c r="B1193" s="108"/>
      <c r="C1193" s="108"/>
      <c r="D1193" s="108"/>
      <c r="E1193" s="108"/>
      <c r="F1193" s="108"/>
    </row>
    <row r="1194" spans="1:7" x14ac:dyDescent="0.25">
      <c r="A1194" s="372" t="s">
        <v>84</v>
      </c>
      <c r="B1194" s="372"/>
      <c r="C1194" s="372"/>
      <c r="D1194" s="372"/>
      <c r="E1194" s="372"/>
      <c r="F1194" s="372"/>
      <c r="G1194" s="372"/>
    </row>
    <row r="1195" spans="1:7" x14ac:dyDescent="0.25">
      <c r="A1195" s="361" t="s">
        <v>17</v>
      </c>
      <c r="B1195" s="361"/>
      <c r="C1195" s="361"/>
      <c r="D1195" s="361"/>
      <c r="E1195" s="361"/>
      <c r="F1195" s="361"/>
    </row>
    <row r="1196" spans="1:7" ht="48.75" x14ac:dyDescent="0.25">
      <c r="A1196" s="27" t="s">
        <v>15</v>
      </c>
      <c r="B1196" s="28" t="s">
        <v>18</v>
      </c>
      <c r="C1196" s="28" t="s">
        <v>19</v>
      </c>
      <c r="D1196" s="28" t="s">
        <v>20</v>
      </c>
      <c r="E1196" s="28" t="s">
        <v>21</v>
      </c>
      <c r="F1196" s="28" t="s">
        <v>22</v>
      </c>
    </row>
    <row r="1197" spans="1:7" x14ac:dyDescent="0.25">
      <c r="A1197" s="210" t="s">
        <v>1118</v>
      </c>
      <c r="B1197" s="35">
        <f t="shared" ref="B1197:B1205" si="11">SUM(C1197:E1197)</f>
        <v>5277</v>
      </c>
      <c r="C1197" s="35">
        <v>3372</v>
      </c>
      <c r="D1197" s="35">
        <v>1905</v>
      </c>
      <c r="E1197" s="211">
        <v>0</v>
      </c>
      <c r="F1197" s="212" t="s">
        <v>26</v>
      </c>
    </row>
    <row r="1198" spans="1:7" x14ac:dyDescent="0.25">
      <c r="A1198" s="73" t="s">
        <v>1119</v>
      </c>
      <c r="B1198" s="35">
        <f t="shared" si="11"/>
        <v>1262</v>
      </c>
      <c r="C1198" s="35">
        <v>0</v>
      </c>
      <c r="D1198" s="35">
        <v>1262</v>
      </c>
      <c r="E1198" s="213">
        <v>0</v>
      </c>
      <c r="F1198" s="72" t="s">
        <v>26</v>
      </c>
    </row>
    <row r="1199" spans="1:7" x14ac:dyDescent="0.25">
      <c r="A1199" s="73" t="s">
        <v>1120</v>
      </c>
      <c r="B1199" s="35">
        <v>6275</v>
      </c>
      <c r="C1199" s="35">
        <v>6275</v>
      </c>
      <c r="D1199" s="35">
        <v>0</v>
      </c>
      <c r="E1199" s="213">
        <v>0</v>
      </c>
      <c r="F1199" s="72" t="s">
        <v>26</v>
      </c>
    </row>
    <row r="1200" spans="1:7" x14ac:dyDescent="0.25">
      <c r="A1200" s="73" t="s">
        <v>1121</v>
      </c>
      <c r="B1200" s="35">
        <f t="shared" si="11"/>
        <v>66800</v>
      </c>
      <c r="C1200" s="35">
        <v>2919</v>
      </c>
      <c r="D1200" s="35">
        <v>10824</v>
      </c>
      <c r="E1200" s="35">
        <v>53057</v>
      </c>
      <c r="F1200" s="72" t="s">
        <v>24</v>
      </c>
    </row>
    <row r="1201" spans="1:13" x14ac:dyDescent="0.25">
      <c r="A1201" s="73" t="s">
        <v>1122</v>
      </c>
      <c r="B1201" s="35">
        <f t="shared" si="11"/>
        <v>1738</v>
      </c>
      <c r="C1201" s="35">
        <v>1543</v>
      </c>
      <c r="D1201" s="35">
        <v>78</v>
      </c>
      <c r="E1201" s="35">
        <v>117</v>
      </c>
      <c r="F1201" s="72" t="s">
        <v>24</v>
      </c>
    </row>
    <row r="1202" spans="1:13" x14ac:dyDescent="0.25">
      <c r="A1202" s="73" t="s">
        <v>1123</v>
      </c>
      <c r="B1202" s="35">
        <f t="shared" si="11"/>
        <v>13670</v>
      </c>
      <c r="C1202" s="35">
        <v>1000</v>
      </c>
      <c r="D1202" s="35">
        <v>12670</v>
      </c>
      <c r="E1202" s="35">
        <v>0</v>
      </c>
      <c r="F1202" s="72" t="s">
        <v>26</v>
      </c>
    </row>
    <row r="1203" spans="1:13" x14ac:dyDescent="0.25">
      <c r="A1203" s="73" t="s">
        <v>1124</v>
      </c>
      <c r="B1203" s="35">
        <f t="shared" si="11"/>
        <v>7234</v>
      </c>
      <c r="C1203" s="35">
        <v>991</v>
      </c>
      <c r="D1203" s="35">
        <v>3141</v>
      </c>
      <c r="E1203" s="35">
        <v>3102</v>
      </c>
      <c r="F1203" s="72" t="s">
        <v>24</v>
      </c>
    </row>
    <row r="1204" spans="1:13" x14ac:dyDescent="0.25">
      <c r="A1204" s="73" t="s">
        <v>1125</v>
      </c>
      <c r="B1204" s="35">
        <f t="shared" si="11"/>
        <v>68090</v>
      </c>
      <c r="C1204" s="35">
        <v>65590</v>
      </c>
      <c r="D1204" s="35">
        <v>2500</v>
      </c>
      <c r="E1204" s="35">
        <v>0</v>
      </c>
      <c r="F1204" s="72" t="s">
        <v>99</v>
      </c>
    </row>
    <row r="1205" spans="1:13" x14ac:dyDescent="0.25">
      <c r="A1205" s="73" t="s">
        <v>1126</v>
      </c>
      <c r="B1205" s="35">
        <f t="shared" si="11"/>
        <v>39600</v>
      </c>
      <c r="C1205" s="35">
        <v>4204</v>
      </c>
      <c r="D1205" s="35">
        <v>28696</v>
      </c>
      <c r="E1205" s="35">
        <v>6700</v>
      </c>
      <c r="F1205" s="72" t="s">
        <v>28</v>
      </c>
    </row>
    <row r="1206" spans="1:13" x14ac:dyDescent="0.25">
      <c r="A1206" s="214" t="s">
        <v>1127</v>
      </c>
      <c r="B1206" s="35">
        <f>SUM(C1206:E1206)</f>
        <v>9562</v>
      </c>
      <c r="C1206" s="35">
        <v>515</v>
      </c>
      <c r="D1206" s="35">
        <v>6046</v>
      </c>
      <c r="E1206" s="35">
        <v>3001</v>
      </c>
      <c r="F1206" s="72" t="s">
        <v>28</v>
      </c>
    </row>
    <row r="1207" spans="1:13" x14ac:dyDescent="0.25">
      <c r="A1207" s="215" t="s">
        <v>306</v>
      </c>
      <c r="B1207" s="83">
        <f>SUM(B1197:B1206)</f>
        <v>219508</v>
      </c>
      <c r="C1207" s="83">
        <f>SUM(C1197:C1206)</f>
        <v>86409</v>
      </c>
      <c r="D1207" s="83">
        <f>SUM(D1197:D1206)</f>
        <v>67122</v>
      </c>
      <c r="E1207" s="83">
        <f>SUM(E1197:E1206)</f>
        <v>65977</v>
      </c>
      <c r="F1207" s="216" t="s">
        <v>15</v>
      </c>
    </row>
    <row r="1208" spans="1:13" x14ac:dyDescent="0.25">
      <c r="A1208" s="215" t="s">
        <v>1128</v>
      </c>
      <c r="B1208" s="83">
        <f>SUM(B1189,B1207)</f>
        <v>244358</v>
      </c>
      <c r="C1208" s="83">
        <f>SUM(C1189,C1207)</f>
        <v>86409</v>
      </c>
      <c r="D1208" s="83">
        <f>SUM(D1189,D1207)</f>
        <v>88772</v>
      </c>
      <c r="E1208" s="83">
        <f>SUM(E1189,E1207)</f>
        <v>69177</v>
      </c>
      <c r="F1208" s="216" t="s">
        <v>15</v>
      </c>
    </row>
    <row r="1209" spans="1:13" x14ac:dyDescent="0.25">
      <c r="A1209" s="217" t="s">
        <v>308</v>
      </c>
      <c r="B1209" s="218" t="s">
        <v>187</v>
      </c>
      <c r="C1209" s="218" t="s">
        <v>187</v>
      </c>
      <c r="D1209" s="219">
        <f>D1210-D1208</f>
        <v>19931</v>
      </c>
      <c r="E1209" s="218" t="s">
        <v>187</v>
      </c>
      <c r="F1209" s="218" t="s">
        <v>309</v>
      </c>
    </row>
    <row r="1210" spans="1:13" ht="15.75" thickBot="1" x14ac:dyDescent="0.3">
      <c r="A1210" s="204" t="s">
        <v>1129</v>
      </c>
      <c r="B1210" s="207" t="s">
        <v>15</v>
      </c>
      <c r="C1210" s="207" t="s">
        <v>15</v>
      </c>
      <c r="D1210" s="220">
        <f>ABS([1]Courts!$F$129)*1000</f>
        <v>108703</v>
      </c>
      <c r="E1210" s="207" t="s">
        <v>15</v>
      </c>
      <c r="F1210" s="207" t="s">
        <v>15</v>
      </c>
    </row>
    <row r="1211" spans="1:13" x14ac:dyDescent="0.25">
      <c r="A1211" s="381" t="s">
        <v>1116</v>
      </c>
      <c r="B1211" s="381"/>
      <c r="C1211" s="381"/>
      <c r="D1211" s="381"/>
      <c r="E1211" s="381"/>
      <c r="F1211" s="381"/>
    </row>
    <row r="1212" spans="1:13" x14ac:dyDescent="0.25">
      <c r="A1212" s="89" t="s">
        <v>66</v>
      </c>
      <c r="B1212" s="89"/>
      <c r="C1212" s="89"/>
      <c r="D1212" s="89"/>
      <c r="E1212" s="89"/>
      <c r="F1212" s="89"/>
    </row>
    <row r="1213" spans="1:13" x14ac:dyDescent="0.25">
      <c r="A1213" s="110" t="s">
        <v>1130</v>
      </c>
      <c r="B1213" s="183"/>
      <c r="C1213" s="183"/>
      <c r="D1213" s="183"/>
      <c r="E1213" s="183"/>
      <c r="F1213" s="183"/>
    </row>
    <row r="1214" spans="1:13" ht="24" customHeight="1" x14ac:dyDescent="0.25">
      <c r="A1214" s="111" t="s">
        <v>1131</v>
      </c>
      <c r="B1214" s="79"/>
      <c r="C1214" s="79"/>
      <c r="D1214" s="79"/>
      <c r="E1214" s="79"/>
      <c r="F1214" s="79"/>
      <c r="G1214" s="221"/>
      <c r="H1214" s="221"/>
      <c r="I1214" s="221"/>
      <c r="J1214" s="221"/>
      <c r="K1214" s="221"/>
      <c r="L1214" s="221"/>
      <c r="M1214" s="221"/>
    </row>
    <row r="1215" spans="1:13" x14ac:dyDescent="0.25">
      <c r="A1215" s="89" t="s">
        <v>1132</v>
      </c>
      <c r="B1215" s="89"/>
      <c r="C1215" s="89"/>
      <c r="D1215" s="89"/>
      <c r="E1215" s="89"/>
      <c r="F1215" s="89"/>
    </row>
    <row r="1216" spans="1:13" s="182" customFormat="1" ht="25.5" customHeight="1" x14ac:dyDescent="0.25">
      <c r="A1216" s="104" t="s">
        <v>1133</v>
      </c>
      <c r="B1216" s="104"/>
      <c r="C1216" s="104"/>
      <c r="D1216" s="104"/>
      <c r="E1216" s="104"/>
      <c r="F1216" s="104"/>
    </row>
    <row r="1217" spans="1:7" x14ac:dyDescent="0.25">
      <c r="A1217" s="374" t="s">
        <v>184</v>
      </c>
      <c r="B1217" s="374"/>
      <c r="C1217" s="374"/>
      <c r="D1217" s="374"/>
      <c r="E1217" s="374"/>
      <c r="F1217" s="374"/>
      <c r="G1217" s="374"/>
    </row>
    <row r="1218" spans="1:7" x14ac:dyDescent="0.25">
      <c r="A1218" s="363" t="s">
        <v>258</v>
      </c>
      <c r="B1218" s="363"/>
      <c r="C1218" s="363"/>
      <c r="D1218" s="363"/>
      <c r="E1218" s="363"/>
      <c r="F1218" s="363"/>
      <c r="G1218" s="363"/>
    </row>
    <row r="1219" spans="1:7" ht="38.25" customHeight="1" x14ac:dyDescent="0.25">
      <c r="A1219" s="222" t="s">
        <v>15</v>
      </c>
      <c r="B1219" s="28" t="s">
        <v>18</v>
      </c>
      <c r="C1219" s="28" t="s">
        <v>19</v>
      </c>
      <c r="D1219" s="28" t="s">
        <v>259</v>
      </c>
    </row>
    <row r="1220" spans="1:7" x14ac:dyDescent="0.25">
      <c r="A1220" s="210" t="s">
        <v>1134</v>
      </c>
      <c r="B1220" s="35">
        <v>1110</v>
      </c>
      <c r="C1220" s="35">
        <v>1110</v>
      </c>
      <c r="D1220" s="72" t="s">
        <v>120</v>
      </c>
    </row>
    <row r="1221" spans="1:7" x14ac:dyDescent="0.25">
      <c r="A1221" s="210" t="s">
        <v>15</v>
      </c>
      <c r="B1221" s="35" t="s">
        <v>15</v>
      </c>
      <c r="C1221" s="35" t="s">
        <v>15</v>
      </c>
      <c r="D1221" s="72" t="s">
        <v>15</v>
      </c>
    </row>
    <row r="1222" spans="1:7" x14ac:dyDescent="0.25">
      <c r="A1222" s="223" t="s">
        <v>317</v>
      </c>
      <c r="B1222" s="162" t="s">
        <v>15</v>
      </c>
      <c r="C1222" s="162" t="s">
        <v>15</v>
      </c>
      <c r="D1222" s="162" t="s">
        <v>15</v>
      </c>
    </row>
    <row r="1223" spans="1:7" ht="15.75" thickBot="1" x14ac:dyDescent="0.3">
      <c r="A1223" s="224" t="s">
        <v>1135</v>
      </c>
      <c r="B1223" s="225">
        <v>10034</v>
      </c>
      <c r="C1223" s="225">
        <v>10034</v>
      </c>
      <c r="D1223" s="226" t="s">
        <v>120</v>
      </c>
    </row>
    <row r="1224" spans="1:7" x14ac:dyDescent="0.25">
      <c r="A1224" s="358" t="s">
        <v>1116</v>
      </c>
      <c r="B1224" s="358"/>
      <c r="C1224" s="358"/>
      <c r="D1224" s="221"/>
      <c r="E1224" s="221"/>
      <c r="F1224" s="221"/>
    </row>
    <row r="1225" spans="1:7" x14ac:dyDescent="0.25">
      <c r="A1225" s="110" t="s">
        <v>66</v>
      </c>
      <c r="B1225" s="110"/>
      <c r="C1225" s="110"/>
      <c r="D1225" s="110"/>
      <c r="E1225" s="110"/>
      <c r="F1225" s="110"/>
      <c r="G1225" s="197"/>
    </row>
    <row r="1226" spans="1:7" x14ac:dyDescent="0.25">
      <c r="A1226" s="227" t="s">
        <v>1136</v>
      </c>
      <c r="B1226" s="228"/>
      <c r="C1226" s="228"/>
      <c r="D1226" s="229"/>
      <c r="E1226" s="229"/>
      <c r="F1226" s="229"/>
    </row>
    <row r="1227" spans="1:7" ht="25.5" customHeight="1" x14ac:dyDescent="0.25">
      <c r="A1227" s="348" t="s">
        <v>1137</v>
      </c>
      <c r="B1227" s="230"/>
      <c r="C1227" s="230"/>
      <c r="D1227" s="230"/>
      <c r="E1227" s="230"/>
      <c r="F1227" s="230"/>
      <c r="G1227" s="231"/>
    </row>
    <row r="1229" spans="1:7" x14ac:dyDescent="0.25">
      <c r="A1229" s="359" t="s">
        <v>1138</v>
      </c>
      <c r="B1229" s="359"/>
      <c r="C1229" s="359"/>
      <c r="D1229" s="359"/>
      <c r="E1229" s="359"/>
      <c r="F1229" s="359"/>
      <c r="G1229" s="359"/>
    </row>
    <row r="1230" spans="1:7" x14ac:dyDescent="0.25">
      <c r="A1230" s="167"/>
      <c r="B1230" s="167"/>
      <c r="C1230" s="167"/>
      <c r="D1230" s="167"/>
      <c r="E1230" s="167"/>
      <c r="F1230" s="167"/>
      <c r="G1230" s="167"/>
    </row>
    <row r="1231" spans="1:7" x14ac:dyDescent="0.25">
      <c r="A1231" s="372" t="s">
        <v>16</v>
      </c>
      <c r="B1231" s="372"/>
      <c r="C1231" s="372"/>
      <c r="D1231" s="372"/>
      <c r="E1231" s="372"/>
      <c r="F1231" s="372"/>
      <c r="G1231" s="372"/>
    </row>
    <row r="1232" spans="1:7" x14ac:dyDescent="0.25">
      <c r="A1232" s="387" t="s">
        <v>17</v>
      </c>
      <c r="B1232" s="387"/>
      <c r="C1232" s="387"/>
      <c r="D1232" s="387"/>
      <c r="E1232" s="387"/>
      <c r="F1232" s="387"/>
    </row>
    <row r="1233" spans="1:8" ht="48.75" x14ac:dyDescent="0.25">
      <c r="A1233" s="27" t="s">
        <v>15</v>
      </c>
      <c r="B1233" s="28" t="s">
        <v>18</v>
      </c>
      <c r="C1233" s="28" t="s">
        <v>19</v>
      </c>
      <c r="D1233" s="28" t="s">
        <v>20</v>
      </c>
      <c r="E1233" s="28" t="s">
        <v>21</v>
      </c>
      <c r="F1233" s="28" t="s">
        <v>22</v>
      </c>
    </row>
    <row r="1234" spans="1:8" x14ac:dyDescent="0.25">
      <c r="A1234" s="81" t="s">
        <v>1139</v>
      </c>
      <c r="B1234" s="30">
        <v>570</v>
      </c>
      <c r="C1234" s="30">
        <v>0</v>
      </c>
      <c r="D1234" s="30">
        <v>230</v>
      </c>
      <c r="E1234" s="30">
        <v>340</v>
      </c>
      <c r="F1234" s="31" t="s">
        <v>28</v>
      </c>
      <c r="H1234" s="232"/>
    </row>
    <row r="1235" spans="1:8" x14ac:dyDescent="0.25">
      <c r="A1235" s="81" t="s">
        <v>1140</v>
      </c>
      <c r="B1235" s="30">
        <v>5800</v>
      </c>
      <c r="C1235" s="30">
        <v>0</v>
      </c>
      <c r="D1235" s="30">
        <v>750</v>
      </c>
      <c r="E1235" s="30">
        <v>5050</v>
      </c>
      <c r="F1235" s="31" t="s">
        <v>24</v>
      </c>
      <c r="H1235" s="232"/>
    </row>
    <row r="1236" spans="1:8" x14ac:dyDescent="0.25">
      <c r="A1236" s="81" t="s">
        <v>1141</v>
      </c>
      <c r="B1236" s="30">
        <v>5441</v>
      </c>
      <c r="C1236" s="30">
        <v>0</v>
      </c>
      <c r="D1236" s="30">
        <v>2338</v>
      </c>
      <c r="E1236" s="30">
        <v>3103</v>
      </c>
      <c r="F1236" s="31" t="s">
        <v>28</v>
      </c>
      <c r="H1236" s="232"/>
    </row>
    <row r="1237" spans="1:8" x14ac:dyDescent="0.25">
      <c r="A1237" s="81" t="s">
        <v>1142</v>
      </c>
      <c r="B1237" s="30">
        <v>1442</v>
      </c>
      <c r="C1237" s="30">
        <v>0</v>
      </c>
      <c r="D1237" s="30">
        <v>257</v>
      </c>
      <c r="E1237" s="30">
        <v>1185</v>
      </c>
      <c r="F1237" s="31" t="s">
        <v>28</v>
      </c>
      <c r="H1237" s="232"/>
    </row>
    <row r="1238" spans="1:8" x14ac:dyDescent="0.25">
      <c r="A1238" s="81" t="s">
        <v>1143</v>
      </c>
      <c r="B1238" s="30">
        <v>309</v>
      </c>
      <c r="C1238" s="30">
        <v>0</v>
      </c>
      <c r="D1238" s="30">
        <v>209</v>
      </c>
      <c r="E1238" s="30">
        <v>100</v>
      </c>
      <c r="F1238" s="31" t="s">
        <v>28</v>
      </c>
      <c r="H1238" s="232"/>
    </row>
    <row r="1239" spans="1:8" x14ac:dyDescent="0.25">
      <c r="A1239" s="81" t="s">
        <v>1144</v>
      </c>
      <c r="B1239" s="30">
        <v>1391</v>
      </c>
      <c r="C1239" s="30">
        <v>0</v>
      </c>
      <c r="D1239" s="30">
        <v>230</v>
      </c>
      <c r="E1239" s="30">
        <v>1161</v>
      </c>
      <c r="F1239" s="31" t="s">
        <v>30</v>
      </c>
      <c r="H1239" s="232"/>
    </row>
    <row r="1240" spans="1:8" x14ac:dyDescent="0.25">
      <c r="A1240" s="81" t="s">
        <v>1145</v>
      </c>
      <c r="B1240" s="30">
        <v>3200</v>
      </c>
      <c r="C1240" s="30">
        <v>0</v>
      </c>
      <c r="D1240" s="30">
        <v>350</v>
      </c>
      <c r="E1240" s="30">
        <v>2850</v>
      </c>
      <c r="F1240" s="31" t="s">
        <v>30</v>
      </c>
      <c r="H1240" s="232"/>
    </row>
    <row r="1241" spans="1:8" x14ac:dyDescent="0.25">
      <c r="A1241" s="81" t="s">
        <v>1146</v>
      </c>
      <c r="B1241" s="30">
        <v>8765</v>
      </c>
      <c r="C1241" s="30">
        <v>0</v>
      </c>
      <c r="D1241" s="30">
        <v>120</v>
      </c>
      <c r="E1241" s="30">
        <v>8645</v>
      </c>
      <c r="F1241" s="31" t="s">
        <v>30</v>
      </c>
      <c r="H1241" s="232"/>
    </row>
    <row r="1242" spans="1:8" x14ac:dyDescent="0.25">
      <c r="A1242" s="81" t="s">
        <v>1147</v>
      </c>
      <c r="B1242" s="30">
        <v>5000</v>
      </c>
      <c r="C1242" s="30">
        <v>0</v>
      </c>
      <c r="D1242" s="30">
        <v>2000</v>
      </c>
      <c r="E1242" s="30">
        <v>3000</v>
      </c>
      <c r="F1242" s="31" t="s">
        <v>28</v>
      </c>
      <c r="H1242" s="232"/>
    </row>
    <row r="1243" spans="1:8" x14ac:dyDescent="0.25">
      <c r="A1243" s="81" t="s">
        <v>1148</v>
      </c>
      <c r="B1243" s="30">
        <v>1714</v>
      </c>
      <c r="C1243" s="30">
        <v>0</v>
      </c>
      <c r="D1243" s="30">
        <v>1008</v>
      </c>
      <c r="E1243" s="30">
        <v>706</v>
      </c>
      <c r="F1243" s="31" t="s">
        <v>28</v>
      </c>
      <c r="H1243" s="232"/>
    </row>
    <row r="1244" spans="1:8" x14ac:dyDescent="0.25">
      <c r="A1244" s="81" t="s">
        <v>1149</v>
      </c>
      <c r="B1244" s="30">
        <v>2100</v>
      </c>
      <c r="C1244" s="30">
        <v>0</v>
      </c>
      <c r="D1244" s="30">
        <v>1040</v>
      </c>
      <c r="E1244" s="30">
        <v>1060</v>
      </c>
      <c r="F1244" s="31" t="s">
        <v>28</v>
      </c>
      <c r="H1244" s="232"/>
    </row>
    <row r="1245" spans="1:8" x14ac:dyDescent="0.25">
      <c r="A1245" s="81" t="s">
        <v>1150</v>
      </c>
      <c r="B1245" s="30">
        <v>2600</v>
      </c>
      <c r="C1245" s="30">
        <v>0</v>
      </c>
      <c r="D1245" s="30">
        <v>2600</v>
      </c>
      <c r="E1245" s="30">
        <v>0</v>
      </c>
      <c r="F1245" s="31" t="s">
        <v>26</v>
      </c>
      <c r="H1245" s="232"/>
    </row>
    <row r="1246" spans="1:8" x14ac:dyDescent="0.25">
      <c r="A1246" s="81" t="s">
        <v>1151</v>
      </c>
      <c r="B1246" s="30">
        <v>979</v>
      </c>
      <c r="C1246" s="30">
        <v>0</v>
      </c>
      <c r="D1246" s="30">
        <v>925</v>
      </c>
      <c r="E1246" s="30">
        <v>54</v>
      </c>
      <c r="F1246" s="31" t="s">
        <v>28</v>
      </c>
      <c r="H1246" s="232"/>
    </row>
    <row r="1247" spans="1:8" ht="15.75" thickBot="1" x14ac:dyDescent="0.3">
      <c r="A1247" s="74" t="s">
        <v>65</v>
      </c>
      <c r="B1247" s="75">
        <f>SUM(B1234:B1246)</f>
        <v>39311</v>
      </c>
      <c r="C1247" s="75">
        <f t="shared" ref="C1247:E1247" si="12">SUM(C1234:C1246)</f>
        <v>0</v>
      </c>
      <c r="D1247" s="75">
        <f t="shared" si="12"/>
        <v>12057</v>
      </c>
      <c r="E1247" s="75">
        <f t="shared" si="12"/>
        <v>27254</v>
      </c>
      <c r="F1247" s="76" t="s">
        <v>15</v>
      </c>
      <c r="H1247" s="232"/>
    </row>
    <row r="1248" spans="1:8" x14ac:dyDescent="0.25">
      <c r="A1248" s="364" t="s">
        <v>1152</v>
      </c>
      <c r="B1248" s="364"/>
      <c r="C1248" s="364"/>
      <c r="D1248" s="364"/>
      <c r="E1248" s="364"/>
      <c r="F1248" s="364"/>
    </row>
    <row r="1249" spans="1:15" x14ac:dyDescent="0.25">
      <c r="A1249" s="371" t="s">
        <v>15</v>
      </c>
      <c r="B1249" s="371"/>
      <c r="C1249" s="371"/>
      <c r="D1249" s="371"/>
      <c r="E1249" s="371"/>
      <c r="F1249" s="371"/>
    </row>
    <row r="1250" spans="1:15" x14ac:dyDescent="0.25">
      <c r="A1250" s="372" t="s">
        <v>84</v>
      </c>
      <c r="B1250" s="372"/>
      <c r="C1250" s="372"/>
      <c r="D1250" s="372"/>
      <c r="E1250" s="372"/>
      <c r="F1250" s="372"/>
      <c r="G1250" s="372"/>
    </row>
    <row r="1251" spans="1:15" x14ac:dyDescent="0.25">
      <c r="A1251" s="387" t="s">
        <v>17</v>
      </c>
      <c r="B1251" s="387"/>
      <c r="C1251" s="387"/>
      <c r="D1251" s="387"/>
      <c r="E1251" s="387"/>
      <c r="F1251" s="387"/>
    </row>
    <row r="1252" spans="1:15" ht="48.75" x14ac:dyDescent="0.25">
      <c r="A1252" s="27" t="s">
        <v>15</v>
      </c>
      <c r="B1252" s="28" t="s">
        <v>18</v>
      </c>
      <c r="C1252" s="28" t="s">
        <v>19</v>
      </c>
      <c r="D1252" s="28" t="s">
        <v>20</v>
      </c>
      <c r="E1252" s="28" t="s">
        <v>21</v>
      </c>
      <c r="F1252" s="28" t="s">
        <v>22</v>
      </c>
    </row>
    <row r="1253" spans="1:15" x14ac:dyDescent="0.25">
      <c r="A1253" s="81" t="s">
        <v>1153</v>
      </c>
      <c r="B1253" s="30">
        <v>7500</v>
      </c>
      <c r="C1253" s="30">
        <v>392</v>
      </c>
      <c r="D1253" s="30">
        <v>700</v>
      </c>
      <c r="E1253" s="30">
        <v>6408</v>
      </c>
      <c r="F1253" s="31" t="s">
        <v>24</v>
      </c>
      <c r="H1253" s="232"/>
    </row>
    <row r="1254" spans="1:15" x14ac:dyDescent="0.25">
      <c r="A1254" s="81" t="s">
        <v>1154</v>
      </c>
      <c r="B1254" s="30">
        <v>12244</v>
      </c>
      <c r="C1254" s="30">
        <v>11694</v>
      </c>
      <c r="D1254" s="30">
        <v>550</v>
      </c>
      <c r="E1254" s="30">
        <v>0</v>
      </c>
      <c r="F1254" s="31" t="s">
        <v>99</v>
      </c>
      <c r="H1254" s="232"/>
    </row>
    <row r="1255" spans="1:15" x14ac:dyDescent="0.25">
      <c r="A1255" s="81" t="s">
        <v>1155</v>
      </c>
      <c r="B1255" s="30">
        <v>7273</v>
      </c>
      <c r="C1255" s="30">
        <v>1382</v>
      </c>
      <c r="D1255" s="30">
        <v>849</v>
      </c>
      <c r="E1255" s="30">
        <v>5042</v>
      </c>
      <c r="F1255" s="31" t="s">
        <v>24</v>
      </c>
      <c r="H1255" s="232"/>
    </row>
    <row r="1256" spans="1:15" x14ac:dyDescent="0.25">
      <c r="A1256" s="81" t="s">
        <v>1156</v>
      </c>
      <c r="B1256" s="30">
        <v>9350</v>
      </c>
      <c r="C1256" s="30">
        <v>448</v>
      </c>
      <c r="D1256" s="30">
        <v>1300</v>
      </c>
      <c r="E1256" s="30">
        <v>7602</v>
      </c>
      <c r="F1256" s="31" t="s">
        <v>28</v>
      </c>
      <c r="H1256" s="232"/>
    </row>
    <row r="1257" spans="1:15" x14ac:dyDescent="0.25">
      <c r="A1257" s="81" t="s">
        <v>1157</v>
      </c>
      <c r="B1257" s="30">
        <v>2100</v>
      </c>
      <c r="C1257" s="30">
        <v>1820</v>
      </c>
      <c r="D1257" s="30">
        <v>280</v>
      </c>
      <c r="E1257" s="30">
        <v>0</v>
      </c>
      <c r="F1257" s="31" t="s">
        <v>26</v>
      </c>
      <c r="H1257" s="232"/>
      <c r="K1257" s="180"/>
      <c r="L1257" s="180"/>
      <c r="M1257" s="180"/>
      <c r="N1257" s="180"/>
      <c r="O1257" s="180"/>
    </row>
    <row r="1258" spans="1:15" x14ac:dyDescent="0.25">
      <c r="A1258" s="81" t="s">
        <v>1158</v>
      </c>
      <c r="B1258" s="30">
        <v>5552</v>
      </c>
      <c r="C1258" s="30">
        <v>2170</v>
      </c>
      <c r="D1258" s="30">
        <v>3382</v>
      </c>
      <c r="E1258" s="30">
        <v>0</v>
      </c>
      <c r="F1258" s="31" t="s">
        <v>26</v>
      </c>
      <c r="H1258" s="232"/>
      <c r="K1258" s="180"/>
      <c r="L1258" s="180"/>
      <c r="M1258" s="180"/>
      <c r="N1258" s="180"/>
      <c r="O1258" s="180"/>
    </row>
    <row r="1259" spans="1:15" x14ac:dyDescent="0.25">
      <c r="A1259" s="81" t="s">
        <v>1159</v>
      </c>
      <c r="B1259" s="30">
        <v>23001</v>
      </c>
      <c r="C1259" s="30">
        <v>17491</v>
      </c>
      <c r="D1259" s="30">
        <v>3240</v>
      </c>
      <c r="E1259" s="30">
        <v>2270</v>
      </c>
      <c r="F1259" s="31" t="s">
        <v>64</v>
      </c>
      <c r="H1259" s="232"/>
      <c r="K1259" s="233"/>
      <c r="L1259" s="233"/>
      <c r="M1259" s="233"/>
      <c r="N1259" s="233"/>
      <c r="O1259" s="180"/>
    </row>
    <row r="1260" spans="1:15" x14ac:dyDescent="0.25">
      <c r="A1260" s="81" t="s">
        <v>1160</v>
      </c>
      <c r="B1260" s="30">
        <v>6010</v>
      </c>
      <c r="C1260" s="30">
        <v>2415</v>
      </c>
      <c r="D1260" s="30">
        <v>3595</v>
      </c>
      <c r="E1260" s="30">
        <v>0</v>
      </c>
      <c r="F1260" s="31" t="s">
        <v>26</v>
      </c>
      <c r="H1260" s="232"/>
      <c r="K1260" s="180"/>
      <c r="L1260" s="180"/>
      <c r="M1260" s="180"/>
      <c r="N1260" s="180"/>
      <c r="O1260" s="180"/>
    </row>
    <row r="1261" spans="1:15" x14ac:dyDescent="0.25">
      <c r="A1261" s="81" t="s">
        <v>1161</v>
      </c>
      <c r="B1261" s="30">
        <v>1215</v>
      </c>
      <c r="C1261" s="30">
        <v>215</v>
      </c>
      <c r="D1261" s="30">
        <v>1000</v>
      </c>
      <c r="E1261" s="30">
        <v>0</v>
      </c>
      <c r="F1261" s="31" t="s">
        <v>26</v>
      </c>
      <c r="H1261" s="232"/>
    </row>
    <row r="1262" spans="1:15" x14ac:dyDescent="0.25">
      <c r="A1262" s="39" t="s">
        <v>306</v>
      </c>
      <c r="B1262" s="40">
        <f>SUM(B1253:B1261)</f>
        <v>74245</v>
      </c>
      <c r="C1262" s="40">
        <f t="shared" ref="C1262:E1262" si="13">SUM(C1253:C1261)</f>
        <v>38027</v>
      </c>
      <c r="D1262" s="40">
        <f t="shared" si="13"/>
        <v>14896</v>
      </c>
      <c r="E1262" s="40">
        <f t="shared" si="13"/>
        <v>21322</v>
      </c>
      <c r="F1262" s="132" t="s">
        <v>15</v>
      </c>
      <c r="H1262" s="232"/>
    </row>
    <row r="1263" spans="1:15" ht="15.75" thickBot="1" x14ac:dyDescent="0.3">
      <c r="A1263" s="74" t="s">
        <v>1162</v>
      </c>
      <c r="B1263" s="75">
        <f>SUM(B1262+B1247)</f>
        <v>113556</v>
      </c>
      <c r="C1263" s="75">
        <f t="shared" ref="C1263:E1263" si="14">SUM(C1262+C1247)</f>
        <v>38027</v>
      </c>
      <c r="D1263" s="75">
        <f t="shared" si="14"/>
        <v>26953</v>
      </c>
      <c r="E1263" s="75">
        <f t="shared" si="14"/>
        <v>48576</v>
      </c>
      <c r="F1263" s="125" t="s">
        <v>15</v>
      </c>
    </row>
    <row r="1264" spans="1:15" x14ac:dyDescent="0.25">
      <c r="A1264" s="381" t="s">
        <v>1152</v>
      </c>
      <c r="B1264" s="381"/>
      <c r="C1264" s="381"/>
      <c r="D1264" s="381"/>
      <c r="E1264" s="381"/>
      <c r="F1264" s="381"/>
    </row>
    <row r="1265" spans="1:7" x14ac:dyDescent="0.25">
      <c r="A1265" s="89" t="s">
        <v>66</v>
      </c>
      <c r="B1265" s="89"/>
      <c r="C1265" s="89"/>
      <c r="D1265" s="89"/>
      <c r="E1265" s="89"/>
      <c r="F1265" s="89"/>
    </row>
    <row r="1266" spans="1:7" x14ac:dyDescent="0.25">
      <c r="A1266" s="110" t="s">
        <v>1163</v>
      </c>
      <c r="B1266" s="110"/>
      <c r="C1266" s="110"/>
      <c r="D1266" s="110"/>
      <c r="E1266" s="110"/>
      <c r="F1266" s="110"/>
    </row>
    <row r="1267" spans="1:7" x14ac:dyDescent="0.25">
      <c r="A1267" s="110" t="s">
        <v>1164</v>
      </c>
      <c r="B1267" s="110"/>
      <c r="C1267" s="110"/>
      <c r="D1267" s="110"/>
      <c r="E1267" s="110"/>
      <c r="F1267" s="110"/>
    </row>
    <row r="1268" spans="1:7" x14ac:dyDescent="0.25">
      <c r="A1268" s="110" t="s">
        <v>1165</v>
      </c>
      <c r="B1268" s="110"/>
      <c r="C1268" s="110"/>
      <c r="D1268" s="110"/>
      <c r="E1268" s="110"/>
      <c r="F1268" s="110"/>
    </row>
    <row r="1269" spans="1:7" x14ac:dyDescent="0.25">
      <c r="A1269" s="110" t="s">
        <v>1166</v>
      </c>
      <c r="B1269" s="110"/>
      <c r="C1269" s="110"/>
      <c r="D1269" s="110"/>
      <c r="E1269" s="110"/>
      <c r="F1269" s="110"/>
    </row>
    <row r="1270" spans="1:7" x14ac:dyDescent="0.25">
      <c r="A1270" s="110" t="s">
        <v>1167</v>
      </c>
      <c r="B1270" s="110"/>
      <c r="C1270" s="110"/>
      <c r="D1270" s="110"/>
      <c r="E1270" s="110"/>
      <c r="F1270" s="110"/>
    </row>
    <row r="1271" spans="1:7" x14ac:dyDescent="0.25">
      <c r="A1271" s="110" t="s">
        <v>1168</v>
      </c>
      <c r="B1271" s="110"/>
      <c r="C1271" s="110"/>
      <c r="D1271" s="110"/>
      <c r="E1271" s="110"/>
      <c r="F1271" s="110"/>
    </row>
    <row r="1272" spans="1:7" x14ac:dyDescent="0.25">
      <c r="A1272" s="110" t="s">
        <v>1169</v>
      </c>
      <c r="B1272" s="110"/>
      <c r="C1272" s="110"/>
      <c r="D1272" s="110"/>
      <c r="E1272" s="110"/>
      <c r="F1272" s="110"/>
    </row>
    <row r="1273" spans="1:7" x14ac:dyDescent="0.25">
      <c r="A1273" s="110" t="s">
        <v>1170</v>
      </c>
      <c r="B1273" s="110"/>
      <c r="C1273" s="110"/>
      <c r="D1273" s="110"/>
      <c r="E1273" s="110"/>
      <c r="F1273" s="110"/>
    </row>
    <row r="1274" spans="1:7" x14ac:dyDescent="0.25">
      <c r="A1274" s="374" t="s">
        <v>184</v>
      </c>
      <c r="B1274" s="374"/>
      <c r="C1274" s="374"/>
      <c r="D1274" s="374"/>
      <c r="E1274" s="374"/>
      <c r="F1274" s="374"/>
      <c r="G1274" s="374"/>
    </row>
    <row r="1275" spans="1:7" x14ac:dyDescent="0.25">
      <c r="A1275" s="363" t="s">
        <v>258</v>
      </c>
      <c r="B1275" s="363"/>
      <c r="C1275" s="363"/>
      <c r="D1275" s="363"/>
      <c r="E1275" s="363"/>
      <c r="F1275" s="363"/>
      <c r="G1275" s="363"/>
    </row>
    <row r="1276" spans="1:7" ht="48.75" x14ac:dyDescent="0.25">
      <c r="A1276" s="222" t="s">
        <v>15</v>
      </c>
      <c r="B1276" s="28" t="s">
        <v>18</v>
      </c>
      <c r="C1276" s="28" t="s">
        <v>19</v>
      </c>
      <c r="D1276" s="28" t="s">
        <v>259</v>
      </c>
    </row>
    <row r="1277" spans="1:7" x14ac:dyDescent="0.25">
      <c r="A1277" s="147" t="s">
        <v>1171</v>
      </c>
      <c r="B1277" s="30">
        <v>28117</v>
      </c>
      <c r="C1277" s="30">
        <v>347</v>
      </c>
      <c r="D1277" s="31" t="s">
        <v>942</v>
      </c>
    </row>
    <row r="1278" spans="1:7" x14ac:dyDescent="0.25">
      <c r="A1278" s="147" t="s">
        <v>1172</v>
      </c>
      <c r="B1278" s="30">
        <v>6724</v>
      </c>
      <c r="C1278" s="30">
        <v>5160</v>
      </c>
      <c r="D1278" s="31" t="s">
        <v>120</v>
      </c>
    </row>
    <row r="1279" spans="1:7" x14ac:dyDescent="0.25">
      <c r="A1279" s="147" t="s">
        <v>1173</v>
      </c>
      <c r="B1279" s="30">
        <v>4935</v>
      </c>
      <c r="C1279" s="30">
        <v>4935</v>
      </c>
      <c r="D1279" s="31" t="s">
        <v>169</v>
      </c>
    </row>
    <row r="1280" spans="1:7" x14ac:dyDescent="0.25">
      <c r="A1280" s="147" t="s">
        <v>15</v>
      </c>
      <c r="B1280" s="30" t="s">
        <v>15</v>
      </c>
      <c r="C1280" s="30" t="s">
        <v>15</v>
      </c>
      <c r="D1280" s="31" t="s">
        <v>15</v>
      </c>
    </row>
    <row r="1281" spans="1:7" ht="24" x14ac:dyDescent="0.25">
      <c r="A1281" s="222" t="s">
        <v>1174</v>
      </c>
      <c r="B1281" s="28" t="s">
        <v>15</v>
      </c>
      <c r="C1281" s="28" t="s">
        <v>15</v>
      </c>
      <c r="D1281" s="28" t="s">
        <v>15</v>
      </c>
    </row>
    <row r="1282" spans="1:7" x14ac:dyDescent="0.25">
      <c r="A1282" s="234" t="s">
        <v>1175</v>
      </c>
      <c r="B1282" s="62">
        <v>853</v>
      </c>
      <c r="C1282" s="62">
        <v>850</v>
      </c>
      <c r="D1282" s="98" t="s">
        <v>120</v>
      </c>
    </row>
    <row r="1283" spans="1:7" x14ac:dyDescent="0.25">
      <c r="A1283" s="234" t="s">
        <v>1176</v>
      </c>
      <c r="B1283" s="62">
        <v>9694</v>
      </c>
      <c r="C1283" s="62">
        <v>8794</v>
      </c>
      <c r="D1283" s="98" t="s">
        <v>99</v>
      </c>
    </row>
    <row r="1284" spans="1:7" x14ac:dyDescent="0.25">
      <c r="A1284" s="234" t="s">
        <v>1177</v>
      </c>
      <c r="B1284" s="62">
        <v>5575</v>
      </c>
      <c r="C1284" s="62">
        <v>5575</v>
      </c>
      <c r="D1284" s="98" t="s">
        <v>120</v>
      </c>
    </row>
    <row r="1285" spans="1:7" x14ac:dyDescent="0.25">
      <c r="A1285" s="234" t="s">
        <v>1178</v>
      </c>
      <c r="B1285" s="62">
        <v>3053</v>
      </c>
      <c r="C1285" s="62">
        <v>3023</v>
      </c>
      <c r="D1285" s="98" t="s">
        <v>120</v>
      </c>
    </row>
    <row r="1286" spans="1:7" x14ac:dyDescent="0.25">
      <c r="A1286" s="234" t="s">
        <v>1179</v>
      </c>
      <c r="B1286" s="62">
        <v>438</v>
      </c>
      <c r="C1286" s="62">
        <v>438</v>
      </c>
      <c r="D1286" s="98" t="s">
        <v>120</v>
      </c>
    </row>
    <row r="1287" spans="1:7" ht="15.75" thickBot="1" x14ac:dyDescent="0.3">
      <c r="A1287" s="235" t="s">
        <v>1180</v>
      </c>
      <c r="B1287" s="65">
        <v>2700</v>
      </c>
      <c r="C1287" s="65">
        <v>2700</v>
      </c>
      <c r="D1287" s="102" t="s">
        <v>120</v>
      </c>
    </row>
    <row r="1288" spans="1:7" x14ac:dyDescent="0.25">
      <c r="A1288" s="372" t="s">
        <v>184</v>
      </c>
      <c r="B1288" s="372"/>
      <c r="C1288" s="372"/>
      <c r="D1288" s="372"/>
      <c r="E1288" s="372"/>
      <c r="F1288" s="372"/>
      <c r="G1288" s="372"/>
    </row>
    <row r="1289" spans="1:7" x14ac:dyDescent="0.25">
      <c r="A1289" s="364" t="s">
        <v>1152</v>
      </c>
      <c r="B1289" s="364"/>
      <c r="C1289" s="364"/>
      <c r="D1289" s="69" t="s">
        <v>184</v>
      </c>
      <c r="E1289" s="69" t="s">
        <v>184</v>
      </c>
      <c r="F1289" s="69" t="s">
        <v>184</v>
      </c>
    </row>
    <row r="1290" spans="1:7" x14ac:dyDescent="0.25">
      <c r="A1290" s="104" t="s">
        <v>66</v>
      </c>
      <c r="B1290" s="104"/>
      <c r="C1290" s="104"/>
      <c r="D1290" s="182"/>
      <c r="E1290" s="182"/>
      <c r="F1290" s="182"/>
    </row>
    <row r="1291" spans="1:7" x14ac:dyDescent="0.25">
      <c r="A1291" s="79" t="s">
        <v>1181</v>
      </c>
      <c r="B1291" s="79"/>
      <c r="C1291" s="79"/>
      <c r="D1291" s="79"/>
      <c r="E1291" s="79"/>
      <c r="F1291" s="79"/>
    </row>
    <row r="1292" spans="1:7" x14ac:dyDescent="0.25">
      <c r="A1292" s="79" t="s">
        <v>1182</v>
      </c>
      <c r="B1292" s="79"/>
      <c r="C1292" s="79"/>
      <c r="D1292" s="79"/>
      <c r="E1292" s="79"/>
      <c r="F1292" s="79"/>
    </row>
    <row r="1293" spans="1:7" x14ac:dyDescent="0.25">
      <c r="A1293" s="79" t="s">
        <v>1183</v>
      </c>
      <c r="B1293" s="79"/>
      <c r="C1293" s="79"/>
      <c r="D1293" s="79"/>
      <c r="E1293" s="79"/>
      <c r="F1293" s="79"/>
    </row>
    <row r="1294" spans="1:7" x14ac:dyDescent="0.25">
      <c r="A1294" s="79" t="s">
        <v>1184</v>
      </c>
      <c r="B1294" s="79"/>
      <c r="C1294" s="79"/>
      <c r="D1294" s="79"/>
      <c r="E1294" s="79"/>
      <c r="F1294" s="79"/>
    </row>
    <row r="1295" spans="1:7" x14ac:dyDescent="0.25">
      <c r="A1295" s="79" t="s">
        <v>1185</v>
      </c>
      <c r="B1295" s="79"/>
      <c r="C1295" s="79"/>
      <c r="D1295" s="79"/>
      <c r="E1295" s="79"/>
      <c r="F1295" s="79"/>
    </row>
    <row r="1296" spans="1:7" x14ac:dyDescent="0.25">
      <c r="A1296" s="79" t="s">
        <v>1186</v>
      </c>
      <c r="B1296" s="79"/>
      <c r="C1296" s="79"/>
      <c r="D1296" s="79"/>
      <c r="E1296" s="79"/>
      <c r="F1296" s="79"/>
    </row>
    <row r="1298" spans="1:7" x14ac:dyDescent="0.25">
      <c r="A1298" s="359" t="s">
        <v>1187</v>
      </c>
      <c r="B1298" s="359"/>
      <c r="C1298" s="359"/>
      <c r="D1298" s="359"/>
      <c r="E1298" s="359"/>
      <c r="F1298" s="359"/>
      <c r="G1298" s="359"/>
    </row>
    <row r="1299" spans="1:7" x14ac:dyDescent="0.25">
      <c r="A1299" s="167"/>
      <c r="B1299" s="167"/>
      <c r="C1299" s="167"/>
      <c r="D1299" s="167"/>
      <c r="E1299" s="167"/>
      <c r="F1299" s="167"/>
      <c r="G1299" s="167"/>
    </row>
    <row r="1300" spans="1:7" x14ac:dyDescent="0.25">
      <c r="A1300" s="363" t="s">
        <v>258</v>
      </c>
      <c r="B1300" s="363"/>
      <c r="C1300" s="363"/>
      <c r="D1300" s="363"/>
      <c r="E1300" s="363"/>
      <c r="F1300" s="363"/>
      <c r="G1300" s="363"/>
    </row>
    <row r="1301" spans="1:7" ht="15" customHeight="1" x14ac:dyDescent="0.25">
      <c r="A1301" s="138" t="s">
        <v>949</v>
      </c>
      <c r="B1301" s="28" t="s">
        <v>18</v>
      </c>
      <c r="C1301" s="28" t="s">
        <v>19</v>
      </c>
      <c r="D1301" s="28" t="s">
        <v>259</v>
      </c>
    </row>
    <row r="1302" spans="1:7" ht="33" customHeight="1" thickBot="1" x14ac:dyDescent="0.3">
      <c r="A1302" s="145" t="s">
        <v>1188</v>
      </c>
      <c r="B1302" s="65">
        <v>45464</v>
      </c>
      <c r="C1302" s="65">
        <v>45464</v>
      </c>
      <c r="D1302" s="102" t="s">
        <v>120</v>
      </c>
    </row>
    <row r="1303" spans="1:7" x14ac:dyDescent="0.25">
      <c r="A1303" s="364" t="s">
        <v>1189</v>
      </c>
      <c r="B1303" s="364"/>
      <c r="C1303" s="364"/>
      <c r="D1303" s="103"/>
      <c r="E1303" s="103"/>
      <c r="F1303" s="103"/>
    </row>
  </sheetData>
  <mergeCells count="144">
    <mergeCell ref="A1303:C1303"/>
    <mergeCell ref="A1274:G1274"/>
    <mergeCell ref="A1275:G1275"/>
    <mergeCell ref="A1288:G1288"/>
    <mergeCell ref="A1289:C1289"/>
    <mergeCell ref="A1298:G1298"/>
    <mergeCell ref="A1300:G1300"/>
    <mergeCell ref="A1232:F1232"/>
    <mergeCell ref="A1248:F1248"/>
    <mergeCell ref="A1249:F1249"/>
    <mergeCell ref="A1250:G1250"/>
    <mergeCell ref="A1251:F1251"/>
    <mergeCell ref="A1264:F1264"/>
    <mergeCell ref="A1211:F1211"/>
    <mergeCell ref="A1217:G1217"/>
    <mergeCell ref="A1218:G1218"/>
    <mergeCell ref="A1224:C1224"/>
    <mergeCell ref="A1229:G1229"/>
    <mergeCell ref="A1231:G1231"/>
    <mergeCell ref="A1182:G1182"/>
    <mergeCell ref="A1184:G1184"/>
    <mergeCell ref="A1185:F1185"/>
    <mergeCell ref="A1190:F1190"/>
    <mergeCell ref="A1194:G1194"/>
    <mergeCell ref="A1195:F1195"/>
    <mergeCell ref="A1137:F1137"/>
    <mergeCell ref="A1138:F1138"/>
    <mergeCell ref="A1153:F1153"/>
    <mergeCell ref="A1158:F1158"/>
    <mergeCell ref="A1159:F1159"/>
    <mergeCell ref="A1175:C1175"/>
    <mergeCell ref="D1175:D1180"/>
    <mergeCell ref="E1175:E1180"/>
    <mergeCell ref="F1175:F1180"/>
    <mergeCell ref="A1116:F1116"/>
    <mergeCell ref="A1118:F1118"/>
    <mergeCell ref="A1119:F1119"/>
    <mergeCell ref="A1132:F1132"/>
    <mergeCell ref="A1133:F1133"/>
    <mergeCell ref="A1136:F1136"/>
    <mergeCell ref="A1095:F1095"/>
    <mergeCell ref="A1099:F1099"/>
    <mergeCell ref="A1100:F1100"/>
    <mergeCell ref="A1101:G1101"/>
    <mergeCell ref="A1102:F1102"/>
    <mergeCell ref="A1111:G1111"/>
    <mergeCell ref="A1075:F1075"/>
    <mergeCell ref="A1076:F1076"/>
    <mergeCell ref="A1077:F1077"/>
    <mergeCell ref="A1087:F1087"/>
    <mergeCell ref="A1092:F1092"/>
    <mergeCell ref="A1094:G1094"/>
    <mergeCell ref="A1063:D1063"/>
    <mergeCell ref="A1064:D1064"/>
    <mergeCell ref="A1066:F1066"/>
    <mergeCell ref="A1068:F1068"/>
    <mergeCell ref="A1069:F1069"/>
    <mergeCell ref="A1074:F1074"/>
    <mergeCell ref="A1042:F1042"/>
    <mergeCell ref="A1043:F1043"/>
    <mergeCell ref="A1044:F1044"/>
    <mergeCell ref="A1059:C1059"/>
    <mergeCell ref="A1061:D1061"/>
    <mergeCell ref="A1062:D1062"/>
    <mergeCell ref="A1036:F1036"/>
    <mergeCell ref="A1037:F1037"/>
    <mergeCell ref="A1038:F1038"/>
    <mergeCell ref="A1039:F1039"/>
    <mergeCell ref="A1040:F1040"/>
    <mergeCell ref="A1041:F1041"/>
    <mergeCell ref="A1029:F1029"/>
    <mergeCell ref="A1031:F1031"/>
    <mergeCell ref="A1032:F1032"/>
    <mergeCell ref="A1033:F1033"/>
    <mergeCell ref="A1034:F1034"/>
    <mergeCell ref="A1035:F1035"/>
    <mergeCell ref="A972:F972"/>
    <mergeCell ref="A993:F993"/>
    <mergeCell ref="A994:F994"/>
    <mergeCell ref="A995:F995"/>
    <mergeCell ref="A1027:F1027"/>
    <mergeCell ref="A1028:F1028"/>
    <mergeCell ref="A965:D965"/>
    <mergeCell ref="A966:D966"/>
    <mergeCell ref="A967:D967"/>
    <mergeCell ref="A968:D968"/>
    <mergeCell ref="A969:F969"/>
    <mergeCell ref="A971:F971"/>
    <mergeCell ref="A933:F933"/>
    <mergeCell ref="A934:F934"/>
    <mergeCell ref="A935:F935"/>
    <mergeCell ref="A936:F936"/>
    <mergeCell ref="A937:F937"/>
    <mergeCell ref="A963:C963"/>
    <mergeCell ref="A879:F879"/>
    <mergeCell ref="A880:F880"/>
    <mergeCell ref="A881:F881"/>
    <mergeCell ref="A930:F930"/>
    <mergeCell ref="A931:F931"/>
    <mergeCell ref="A932:F932"/>
    <mergeCell ref="A846:F846"/>
    <mergeCell ref="A848:F848"/>
    <mergeCell ref="A849:F849"/>
    <mergeCell ref="A876:F876"/>
    <mergeCell ref="A877:F877"/>
    <mergeCell ref="A878:F878"/>
    <mergeCell ref="A483:F483"/>
    <mergeCell ref="A721:G721"/>
    <mergeCell ref="A722:G722"/>
    <mergeCell ref="A839:C839"/>
    <mergeCell ref="E839:E844"/>
    <mergeCell ref="F839:F844"/>
    <mergeCell ref="A841:D841"/>
    <mergeCell ref="A842:D842"/>
    <mergeCell ref="A843:D843"/>
    <mergeCell ref="A844:D844"/>
    <mergeCell ref="A304:D304"/>
    <mergeCell ref="A305:D305"/>
    <mergeCell ref="A307:G307"/>
    <mergeCell ref="A309:G309"/>
    <mergeCell ref="A310:F310"/>
    <mergeCell ref="A482:G482"/>
    <mergeCell ref="A285:F285"/>
    <mergeCell ref="A286:F286"/>
    <mergeCell ref="A287:F287"/>
    <mergeCell ref="A288:F288"/>
    <mergeCell ref="A290:F290"/>
    <mergeCell ref="A300:C300"/>
    <mergeCell ref="E300:E305"/>
    <mergeCell ref="F300:F305"/>
    <mergeCell ref="A302:D302"/>
    <mergeCell ref="A303:D303"/>
    <mergeCell ref="A257:F257"/>
    <mergeCell ref="A259:F259"/>
    <mergeCell ref="A260:F260"/>
    <mergeCell ref="A261:F261"/>
    <mergeCell ref="A283:F283"/>
    <mergeCell ref="A284:F284"/>
    <mergeCell ref="A1:E1"/>
    <mergeCell ref="A6:F6"/>
    <mergeCell ref="A59:F59"/>
    <mergeCell ref="A240:F240"/>
    <mergeCell ref="A242:F242"/>
    <mergeCell ref="A243:F243"/>
  </mergeCells>
  <pageMargins left="0.7" right="0.7" top="0.75" bottom="0.75" header="0.3" footer="0.3"/>
  <pageSetup paperSize="9" scale="32" orientation="portrait" r:id="rId1"/>
  <headerFooter>
    <oddFooter>&amp;L&amp;"arial,Bold"&amp;10&amp;K3F3F3FUnclassified</oddFooter>
    <evenFooter>&amp;L&amp;"arial,Bold"&amp;10&amp;K3F3F3FUnclassified</evenFooter>
    <firstFooter>&amp;L&amp;"arial,Bold"&amp;10&amp;K3F3F3FUnclassified</firstFooter>
  </headerFooter>
  <rowBreaks count="4" manualBreakCount="4">
    <brk id="57" max="5" man="1"/>
    <brk id="147" max="5" man="1"/>
    <brk id="239" max="5" man="1"/>
    <brk id="1075" max="5" man="1"/>
  </rowBreaks>
  <colBreaks count="1" manualBreakCount="1">
    <brk id="7" max="2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8"/>
  <sheetViews>
    <sheetView showGridLines="0" zoomScaleNormal="100" zoomScaleSheetLayoutView="100" workbookViewId="0">
      <selection activeCell="A4" sqref="A4:F4"/>
    </sheetView>
  </sheetViews>
  <sheetFormatPr defaultRowHeight="15" x14ac:dyDescent="0.25"/>
  <cols>
    <col min="1" max="1" width="83.7109375" style="168" customWidth="1"/>
    <col min="4" max="4" width="12.28515625" customWidth="1"/>
    <col min="6" max="6" width="12.7109375" customWidth="1"/>
    <col min="7" max="7" width="69.5703125" customWidth="1"/>
  </cols>
  <sheetData>
    <row r="1" spans="1:7" s="12" customFormat="1" ht="18.75" x14ac:dyDescent="0.3">
      <c r="A1" s="388" t="s">
        <v>13</v>
      </c>
      <c r="B1" s="388"/>
      <c r="C1" s="388"/>
      <c r="D1" s="388"/>
      <c r="E1" s="388"/>
      <c r="F1" s="344"/>
    </row>
    <row r="2" spans="1:7" x14ac:dyDescent="0.25">
      <c r="A2" s="105"/>
      <c r="B2" s="105"/>
      <c r="C2" s="105"/>
      <c r="D2" s="105"/>
      <c r="E2" s="105"/>
      <c r="F2" s="105"/>
    </row>
    <row r="3" spans="1:7" s="12" customFormat="1" x14ac:dyDescent="0.25">
      <c r="A3" s="382" t="s">
        <v>1190</v>
      </c>
      <c r="B3" s="382"/>
      <c r="C3" s="382"/>
      <c r="D3" s="382"/>
      <c r="E3" s="382"/>
      <c r="F3" s="382"/>
    </row>
    <row r="4" spans="1:7" s="12" customFormat="1" x14ac:dyDescent="0.25">
      <c r="A4" s="390" t="s">
        <v>16</v>
      </c>
      <c r="B4" s="390"/>
      <c r="C4" s="390"/>
      <c r="D4" s="390"/>
      <c r="E4" s="390"/>
      <c r="F4" s="390"/>
    </row>
    <row r="5" spans="1:7" s="12" customFormat="1" x14ac:dyDescent="0.25">
      <c r="A5" s="391" t="s">
        <v>17</v>
      </c>
      <c r="B5" s="391"/>
      <c r="C5" s="391"/>
      <c r="D5" s="391"/>
      <c r="E5" s="391"/>
      <c r="F5" s="391"/>
    </row>
    <row r="6" spans="1:7" s="12" customFormat="1" ht="48.75" x14ac:dyDescent="0.25">
      <c r="A6" s="288" t="s">
        <v>15</v>
      </c>
      <c r="B6" s="236" t="s">
        <v>18</v>
      </c>
      <c r="C6" s="236" t="s">
        <v>19</v>
      </c>
      <c r="D6" s="236" t="s">
        <v>20</v>
      </c>
      <c r="E6" s="236" t="s">
        <v>21</v>
      </c>
      <c r="F6" s="236" t="s">
        <v>21</v>
      </c>
    </row>
    <row r="7" spans="1:7" s="240" customFormat="1" ht="15" customHeight="1" x14ac:dyDescent="0.25">
      <c r="A7" s="237" t="s">
        <v>1191</v>
      </c>
      <c r="B7" s="238">
        <v>103501</v>
      </c>
      <c r="C7" s="238">
        <v>28079</v>
      </c>
      <c r="D7" s="238">
        <v>48900</v>
      </c>
      <c r="E7" s="238">
        <f>B7-C7-D7</f>
        <v>26522</v>
      </c>
      <c r="F7" s="239" t="s">
        <v>64</v>
      </c>
    </row>
    <row r="8" spans="1:7" s="240" customFormat="1" x14ac:dyDescent="0.25">
      <c r="A8" s="241" t="s">
        <v>1192</v>
      </c>
      <c r="B8" s="242">
        <v>539540</v>
      </c>
      <c r="C8" s="242">
        <v>113104</v>
      </c>
      <c r="D8" s="242">
        <v>375068</v>
      </c>
      <c r="E8" s="242">
        <v>51368</v>
      </c>
      <c r="F8" s="243" t="s">
        <v>64</v>
      </c>
    </row>
    <row r="9" spans="1:7" s="240" customFormat="1" ht="15" customHeight="1" x14ac:dyDescent="0.25">
      <c r="A9" s="237" t="s">
        <v>1193</v>
      </c>
      <c r="B9" s="238">
        <v>16386</v>
      </c>
      <c r="C9" s="238">
        <v>0</v>
      </c>
      <c r="D9" s="238">
        <v>3300</v>
      </c>
      <c r="E9" s="238">
        <v>13086</v>
      </c>
      <c r="F9" s="239" t="s">
        <v>24</v>
      </c>
    </row>
    <row r="10" spans="1:7" s="240" customFormat="1" ht="15" customHeight="1" x14ac:dyDescent="0.25">
      <c r="A10" s="244" t="s">
        <v>1194</v>
      </c>
      <c r="B10" s="238">
        <v>312909</v>
      </c>
      <c r="C10" s="238">
        <v>0</v>
      </c>
      <c r="D10" s="238">
        <v>5000</v>
      </c>
      <c r="E10" s="238">
        <v>307909</v>
      </c>
      <c r="F10" s="239" t="s">
        <v>30</v>
      </c>
    </row>
    <row r="11" spans="1:7" s="240" customFormat="1" ht="15" customHeight="1" x14ac:dyDescent="0.25">
      <c r="A11" s="241" t="s">
        <v>1195</v>
      </c>
      <c r="B11" s="238">
        <v>16102</v>
      </c>
      <c r="C11" s="238">
        <v>0</v>
      </c>
      <c r="D11" s="238">
        <v>7104</v>
      </c>
      <c r="E11" s="238">
        <v>8998</v>
      </c>
      <c r="F11" s="239" t="s">
        <v>47</v>
      </c>
    </row>
    <row r="12" spans="1:7" s="240" customFormat="1" ht="15" customHeight="1" x14ac:dyDescent="0.25">
      <c r="A12" s="241" t="s">
        <v>1196</v>
      </c>
      <c r="B12" s="245">
        <v>130000</v>
      </c>
      <c r="C12" s="245">
        <v>0</v>
      </c>
      <c r="D12" s="245">
        <v>130000</v>
      </c>
      <c r="E12" s="245">
        <v>0</v>
      </c>
      <c r="F12" s="239" t="s">
        <v>64</v>
      </c>
      <c r="G12" s="246"/>
    </row>
    <row r="13" spans="1:7" s="240" customFormat="1" ht="15" customHeight="1" x14ac:dyDescent="0.25">
      <c r="A13" s="241" t="s">
        <v>1197</v>
      </c>
      <c r="B13" s="238">
        <v>172900</v>
      </c>
      <c r="C13" s="238">
        <v>0</v>
      </c>
      <c r="D13" s="238">
        <v>162100</v>
      </c>
      <c r="E13" s="238">
        <v>10800</v>
      </c>
      <c r="F13" s="239" t="s">
        <v>136</v>
      </c>
      <c r="G13" s="246"/>
    </row>
    <row r="14" spans="1:7" s="240" customFormat="1" ht="15" customHeight="1" x14ac:dyDescent="0.25">
      <c r="A14" s="241" t="s">
        <v>1198</v>
      </c>
      <c r="B14" s="238">
        <v>7500</v>
      </c>
      <c r="C14" s="238">
        <v>0</v>
      </c>
      <c r="D14" s="238">
        <v>7500</v>
      </c>
      <c r="E14" s="238">
        <v>0</v>
      </c>
      <c r="F14" s="239" t="s">
        <v>26</v>
      </c>
    </row>
    <row r="15" spans="1:7" s="240" customFormat="1" ht="15" customHeight="1" x14ac:dyDescent="0.25">
      <c r="A15" s="241" t="s">
        <v>1199</v>
      </c>
      <c r="B15" s="238">
        <v>12326</v>
      </c>
      <c r="C15" s="238">
        <v>0</v>
      </c>
      <c r="D15" s="238">
        <v>5367</v>
      </c>
      <c r="E15" s="238">
        <v>6959</v>
      </c>
      <c r="F15" s="239" t="s">
        <v>64</v>
      </c>
    </row>
    <row r="16" spans="1:7" s="12" customFormat="1" ht="15" customHeight="1" x14ac:dyDescent="0.25">
      <c r="A16" s="237" t="s">
        <v>1200</v>
      </c>
      <c r="B16" s="238">
        <v>60000</v>
      </c>
      <c r="C16" s="238">
        <v>0</v>
      </c>
      <c r="D16" s="238">
        <v>60000</v>
      </c>
      <c r="E16" s="238">
        <v>0</v>
      </c>
      <c r="F16" s="239" t="s">
        <v>26</v>
      </c>
    </row>
    <row r="17" spans="1:9" s="12" customFormat="1" ht="15.75" thickBot="1" x14ac:dyDescent="0.3">
      <c r="A17" s="247" t="s">
        <v>65</v>
      </c>
      <c r="B17" s="248">
        <f>SUM(B7:B16)</f>
        <v>1371164</v>
      </c>
      <c r="C17" s="248">
        <f>SUM(C7:C16)</f>
        <v>141183</v>
      </c>
      <c r="D17" s="248">
        <f>SUM(D7:D16)</f>
        <v>804339</v>
      </c>
      <c r="E17" s="248">
        <f>SUM(E7:E16)</f>
        <v>425642</v>
      </c>
      <c r="F17" s="249" t="s">
        <v>15</v>
      </c>
    </row>
    <row r="18" spans="1:9" s="12" customFormat="1" x14ac:dyDescent="0.25">
      <c r="A18" s="391" t="s">
        <v>1201</v>
      </c>
      <c r="B18" s="391"/>
      <c r="C18" s="391"/>
      <c r="D18" s="391"/>
      <c r="E18" s="391"/>
      <c r="F18" s="391"/>
    </row>
    <row r="19" spans="1:9" s="12" customFormat="1" x14ac:dyDescent="0.25">
      <c r="A19" s="391" t="s">
        <v>66</v>
      </c>
      <c r="B19" s="391"/>
      <c r="C19" s="391"/>
      <c r="D19" s="391"/>
      <c r="E19" s="391"/>
      <c r="F19" s="391"/>
    </row>
    <row r="20" spans="1:9" s="250" customFormat="1" x14ac:dyDescent="0.25">
      <c r="A20" s="392" t="s">
        <v>1202</v>
      </c>
      <c r="B20" s="392"/>
      <c r="C20" s="392"/>
      <c r="D20" s="392"/>
      <c r="E20" s="392"/>
      <c r="F20" s="392"/>
    </row>
    <row r="21" spans="1:9" s="12" customFormat="1" x14ac:dyDescent="0.25">
      <c r="A21" s="251" t="s">
        <v>1203</v>
      </c>
      <c r="B21" s="252"/>
      <c r="C21" s="252"/>
      <c r="D21" s="252"/>
      <c r="E21" s="252"/>
      <c r="F21" s="251"/>
    </row>
    <row r="22" spans="1:9" s="12" customFormat="1" ht="15" customHeight="1" x14ac:dyDescent="0.25">
      <c r="A22" s="251"/>
      <c r="B22" s="252"/>
      <c r="C22" s="252"/>
      <c r="D22" s="252"/>
      <c r="E22" s="252"/>
      <c r="F22" s="251"/>
    </row>
    <row r="23" spans="1:9" s="12" customFormat="1" x14ac:dyDescent="0.25">
      <c r="A23" s="253" t="s">
        <v>1204</v>
      </c>
      <c r="B23" s="251"/>
      <c r="C23" s="251"/>
      <c r="D23" s="251"/>
      <c r="E23" s="251"/>
      <c r="F23" s="251"/>
    </row>
    <row r="24" spans="1:9" s="12" customFormat="1" x14ac:dyDescent="0.25">
      <c r="A24" s="393" t="s">
        <v>17</v>
      </c>
      <c r="B24" s="393"/>
      <c r="C24" s="393"/>
      <c r="D24" s="393"/>
      <c r="E24" s="393"/>
      <c r="F24" s="393"/>
    </row>
    <row r="25" spans="1:9" s="12" customFormat="1" ht="48.75" x14ac:dyDescent="0.25">
      <c r="A25" s="289" t="s">
        <v>15</v>
      </c>
      <c r="B25" s="254" t="s">
        <v>18</v>
      </c>
      <c r="C25" s="254" t="s">
        <v>19</v>
      </c>
      <c r="D25" s="254" t="s">
        <v>20</v>
      </c>
      <c r="E25" s="254" t="s">
        <v>21</v>
      </c>
      <c r="F25" s="254" t="s">
        <v>22</v>
      </c>
    </row>
    <row r="26" spans="1:9" s="250" customFormat="1" ht="15" customHeight="1" x14ac:dyDescent="0.25">
      <c r="A26" s="255" t="s">
        <v>1205</v>
      </c>
      <c r="B26" s="256">
        <v>4700</v>
      </c>
      <c r="C26" s="256">
        <v>185.04195000000001</v>
      </c>
      <c r="D26" s="256">
        <v>3815</v>
      </c>
      <c r="E26" s="256">
        <v>699.95805000000018</v>
      </c>
      <c r="F26" s="257" t="s">
        <v>26</v>
      </c>
      <c r="G26" s="258"/>
      <c r="I26" s="259"/>
    </row>
    <row r="27" spans="1:9" s="264" customFormat="1" ht="15" customHeight="1" x14ac:dyDescent="0.25">
      <c r="A27" s="260" t="s">
        <v>1206</v>
      </c>
      <c r="B27" s="261">
        <f>201371-103501</f>
        <v>97870</v>
      </c>
      <c r="C27" s="261">
        <v>86517</v>
      </c>
      <c r="D27" s="261">
        <f>50690-48900</f>
        <v>1790</v>
      </c>
      <c r="E27" s="261">
        <f>B27-C27-D27</f>
        <v>9563</v>
      </c>
      <c r="F27" s="262" t="s">
        <v>64</v>
      </c>
      <c r="G27" s="263"/>
      <c r="I27" s="259"/>
    </row>
    <row r="28" spans="1:9" s="250" customFormat="1" ht="15" customHeight="1" x14ac:dyDescent="0.25">
      <c r="A28" s="260" t="s">
        <v>1207</v>
      </c>
      <c r="B28" s="261">
        <v>115000</v>
      </c>
      <c r="C28" s="261">
        <v>113395</v>
      </c>
      <c r="D28" s="261">
        <v>1605</v>
      </c>
      <c r="E28" s="245">
        <v>0</v>
      </c>
      <c r="F28" s="262" t="s">
        <v>99</v>
      </c>
      <c r="G28" s="258"/>
      <c r="I28" s="259"/>
    </row>
    <row r="29" spans="1:9" s="250" customFormat="1" ht="15" customHeight="1" x14ac:dyDescent="0.25">
      <c r="A29" s="260" t="s">
        <v>1208</v>
      </c>
      <c r="B29" s="261">
        <v>15800</v>
      </c>
      <c r="C29" s="261">
        <v>2835.4663639060063</v>
      </c>
      <c r="D29" s="261">
        <v>12964.533636093995</v>
      </c>
      <c r="E29" s="245">
        <v>0</v>
      </c>
      <c r="F29" s="262" t="s">
        <v>26</v>
      </c>
      <c r="G29" s="258"/>
      <c r="I29" s="259"/>
    </row>
    <row r="30" spans="1:9" s="250" customFormat="1" ht="15" customHeight="1" x14ac:dyDescent="0.25">
      <c r="A30" s="260" t="s">
        <v>1209</v>
      </c>
      <c r="B30" s="261">
        <v>608281</v>
      </c>
      <c r="C30" s="261">
        <v>550170</v>
      </c>
      <c r="D30" s="261">
        <v>58111</v>
      </c>
      <c r="E30" s="261">
        <v>0</v>
      </c>
      <c r="F30" s="262" t="s">
        <v>64</v>
      </c>
      <c r="G30" s="258"/>
      <c r="I30" s="259"/>
    </row>
    <row r="31" spans="1:9" s="250" customFormat="1" ht="15" customHeight="1" x14ac:dyDescent="0.25">
      <c r="A31" s="260" t="s">
        <v>1210</v>
      </c>
      <c r="B31" s="261">
        <f>151743</f>
        <v>151743</v>
      </c>
      <c r="C31" s="261">
        <v>24719</v>
      </c>
      <c r="D31" s="261">
        <v>56536</v>
      </c>
      <c r="E31" s="261">
        <f>B31-C31-D31</f>
        <v>70488</v>
      </c>
      <c r="F31" s="262" t="s">
        <v>64</v>
      </c>
      <c r="G31" s="265"/>
      <c r="I31" s="259"/>
    </row>
    <row r="32" spans="1:9" s="250" customFormat="1" ht="15" customHeight="1" x14ac:dyDescent="0.25">
      <c r="A32" s="260" t="s">
        <v>1211</v>
      </c>
      <c r="B32" s="261">
        <v>8500</v>
      </c>
      <c r="C32" s="245">
        <v>0</v>
      </c>
      <c r="D32" s="261">
        <v>4000</v>
      </c>
      <c r="E32" s="261">
        <v>4500</v>
      </c>
      <c r="F32" s="262" t="s">
        <v>64</v>
      </c>
      <c r="G32" s="258"/>
      <c r="I32" s="259"/>
    </row>
    <row r="33" spans="1:9" s="264" customFormat="1" ht="15" customHeight="1" x14ac:dyDescent="0.25">
      <c r="A33" s="260" t="s">
        <v>1212</v>
      </c>
      <c r="B33" s="261">
        <f>60615</f>
        <v>60615</v>
      </c>
      <c r="C33" s="245">
        <v>293</v>
      </c>
      <c r="D33" s="261">
        <f>7507</f>
        <v>7507</v>
      </c>
      <c r="E33" s="261">
        <f>B33-C33-D33</f>
        <v>52815</v>
      </c>
      <c r="F33" s="262" t="s">
        <v>24</v>
      </c>
      <c r="G33" s="263"/>
      <c r="I33" s="259"/>
    </row>
    <row r="34" spans="1:9" s="250" customFormat="1" ht="15" customHeight="1" x14ac:dyDescent="0.25">
      <c r="A34" s="260" t="s">
        <v>1213</v>
      </c>
      <c r="B34" s="261">
        <v>100000</v>
      </c>
      <c r="C34" s="261">
        <v>84709</v>
      </c>
      <c r="D34" s="261">
        <v>5400</v>
      </c>
      <c r="E34" s="261">
        <v>9891</v>
      </c>
      <c r="F34" s="262" t="s">
        <v>99</v>
      </c>
      <c r="G34" s="258"/>
      <c r="I34" s="259"/>
    </row>
    <row r="35" spans="1:9" s="250" customFormat="1" ht="15" customHeight="1" x14ac:dyDescent="0.25">
      <c r="A35" s="260" t="s">
        <v>1214</v>
      </c>
      <c r="B35" s="261">
        <v>236685</v>
      </c>
      <c r="C35" s="261">
        <v>34064.917000000001</v>
      </c>
      <c r="D35" s="261">
        <v>133307.08299999998</v>
      </c>
      <c r="E35" s="261">
        <v>69313</v>
      </c>
      <c r="F35" s="262" t="s">
        <v>43</v>
      </c>
      <c r="G35" s="258"/>
      <c r="I35" s="259"/>
    </row>
    <row r="36" spans="1:9" s="250" customFormat="1" ht="15" customHeight="1" x14ac:dyDescent="0.25">
      <c r="A36" s="260" t="s">
        <v>1215</v>
      </c>
      <c r="B36" s="261">
        <v>61760</v>
      </c>
      <c r="C36" s="261">
        <v>30817</v>
      </c>
      <c r="D36" s="261">
        <v>30943</v>
      </c>
      <c r="E36" s="245">
        <v>0</v>
      </c>
      <c r="F36" s="262" t="s">
        <v>112</v>
      </c>
      <c r="G36" s="258" t="s">
        <v>15</v>
      </c>
      <c r="I36" s="259"/>
    </row>
    <row r="37" spans="1:9" s="250" customFormat="1" ht="15" customHeight="1" x14ac:dyDescent="0.25">
      <c r="A37" s="266" t="s">
        <v>1216</v>
      </c>
      <c r="B37" s="267">
        <v>55000</v>
      </c>
      <c r="C37" s="267">
        <v>22584</v>
      </c>
      <c r="D37" s="267">
        <v>20800</v>
      </c>
      <c r="E37" s="267">
        <v>11616</v>
      </c>
      <c r="F37" s="268" t="s">
        <v>64</v>
      </c>
      <c r="G37" s="258"/>
      <c r="I37" s="259"/>
    </row>
    <row r="38" spans="1:9" s="250" customFormat="1" ht="15" customHeight="1" x14ac:dyDescent="0.25">
      <c r="A38" s="266" t="s">
        <v>1217</v>
      </c>
      <c r="B38" s="267">
        <v>2176000</v>
      </c>
      <c r="C38" s="267">
        <v>96720</v>
      </c>
      <c r="D38" s="267">
        <v>71364</v>
      </c>
      <c r="E38" s="267">
        <f>B38-C38-D38</f>
        <v>2007916</v>
      </c>
      <c r="F38" s="268" t="s">
        <v>1218</v>
      </c>
      <c r="G38" s="258"/>
      <c r="I38" s="259"/>
    </row>
    <row r="39" spans="1:9" s="250" customFormat="1" ht="15" customHeight="1" x14ac:dyDescent="0.25">
      <c r="A39" s="255" t="s">
        <v>1219</v>
      </c>
      <c r="B39" s="256">
        <v>135905</v>
      </c>
      <c r="C39" s="256">
        <v>125283</v>
      </c>
      <c r="D39" s="256">
        <f>B39-C39</f>
        <v>10622</v>
      </c>
      <c r="E39" s="245">
        <v>0</v>
      </c>
      <c r="F39" s="257" t="s">
        <v>112</v>
      </c>
      <c r="G39" s="258"/>
      <c r="I39" s="259"/>
    </row>
    <row r="40" spans="1:9" s="250" customFormat="1" ht="15" customHeight="1" x14ac:dyDescent="0.25">
      <c r="A40" s="255" t="s">
        <v>1220</v>
      </c>
      <c r="B40" s="256">
        <v>15000</v>
      </c>
      <c r="C40" s="256">
        <v>2484</v>
      </c>
      <c r="D40" s="256">
        <v>12516</v>
      </c>
      <c r="E40" s="245">
        <v>0</v>
      </c>
      <c r="F40" s="257" t="s">
        <v>26</v>
      </c>
      <c r="G40" s="258"/>
      <c r="I40" s="259"/>
    </row>
    <row r="41" spans="1:9" s="250" customFormat="1" ht="15" customHeight="1" x14ac:dyDescent="0.25">
      <c r="A41" s="255" t="s">
        <v>1221</v>
      </c>
      <c r="B41" s="256">
        <v>11286</v>
      </c>
      <c r="C41" s="256">
        <v>981</v>
      </c>
      <c r="D41" s="256">
        <v>6151</v>
      </c>
      <c r="E41" s="256">
        <f>B41-C41-D41</f>
        <v>4154</v>
      </c>
      <c r="F41" s="257" t="s">
        <v>24</v>
      </c>
      <c r="G41" s="258"/>
      <c r="I41" s="259"/>
    </row>
    <row r="42" spans="1:9" s="250" customFormat="1" ht="15" customHeight="1" x14ac:dyDescent="0.25">
      <c r="A42" s="255" t="s">
        <v>1222</v>
      </c>
      <c r="B42" s="256">
        <v>75000</v>
      </c>
      <c r="C42" s="256">
        <v>8450</v>
      </c>
      <c r="D42" s="256">
        <v>12376</v>
      </c>
      <c r="E42" s="256">
        <v>54174</v>
      </c>
      <c r="F42" s="257" t="s">
        <v>24</v>
      </c>
      <c r="G42" s="258"/>
      <c r="I42" s="259"/>
    </row>
    <row r="43" spans="1:9" s="250" customFormat="1" ht="15" customHeight="1" x14ac:dyDescent="0.25">
      <c r="A43" s="255" t="s">
        <v>1223</v>
      </c>
      <c r="B43" s="256">
        <v>287913</v>
      </c>
      <c r="C43" s="256">
        <v>103380</v>
      </c>
      <c r="D43" s="256">
        <v>81533</v>
      </c>
      <c r="E43" s="256">
        <v>103000</v>
      </c>
      <c r="F43" s="257" t="s">
        <v>24</v>
      </c>
      <c r="G43" s="258"/>
      <c r="I43" s="259"/>
    </row>
    <row r="44" spans="1:9" s="250" customFormat="1" ht="15" customHeight="1" x14ac:dyDescent="0.25">
      <c r="A44" s="255" t="s">
        <v>1224</v>
      </c>
      <c r="B44" s="256">
        <v>604114</v>
      </c>
      <c r="C44" s="256">
        <v>468101</v>
      </c>
      <c r="D44" s="256">
        <v>133664</v>
      </c>
      <c r="E44" s="256">
        <f>B44-C44-D44</f>
        <v>2349</v>
      </c>
      <c r="F44" s="257" t="s">
        <v>112</v>
      </c>
      <c r="G44" s="258"/>
      <c r="I44" s="259"/>
    </row>
    <row r="45" spans="1:9" s="250" customFormat="1" ht="15" customHeight="1" x14ac:dyDescent="0.25">
      <c r="A45" s="255" t="s">
        <v>1225</v>
      </c>
      <c r="B45" s="256">
        <v>11050</v>
      </c>
      <c r="C45" s="256">
        <v>10050</v>
      </c>
      <c r="D45" s="256">
        <v>1000</v>
      </c>
      <c r="E45" s="245">
        <v>0</v>
      </c>
      <c r="F45" s="257" t="s">
        <v>112</v>
      </c>
      <c r="G45" s="258"/>
      <c r="I45" s="259"/>
    </row>
    <row r="46" spans="1:9" s="250" customFormat="1" ht="15" customHeight="1" x14ac:dyDescent="0.25">
      <c r="A46" s="255" t="s">
        <v>1226</v>
      </c>
      <c r="B46" s="256">
        <v>10992523.8704243</v>
      </c>
      <c r="C46" s="256">
        <v>1628768.7751000002</v>
      </c>
      <c r="D46" s="256">
        <v>570718.0552549141</v>
      </c>
      <c r="E46" s="256">
        <v>8793037.0400693342</v>
      </c>
      <c r="F46" s="257" t="s">
        <v>1227</v>
      </c>
      <c r="G46" s="258"/>
      <c r="I46" s="259"/>
    </row>
    <row r="47" spans="1:9" s="250" customFormat="1" ht="15" customHeight="1" x14ac:dyDescent="0.25">
      <c r="A47" s="260" t="s">
        <v>1228</v>
      </c>
      <c r="B47" s="261">
        <v>1528938</v>
      </c>
      <c r="C47" s="261">
        <v>297420</v>
      </c>
      <c r="D47" s="261">
        <v>270558</v>
      </c>
      <c r="E47" s="261">
        <f>B47-C47-D47</f>
        <v>960960</v>
      </c>
      <c r="F47" s="262" t="s">
        <v>1229</v>
      </c>
      <c r="G47" s="258"/>
      <c r="I47" s="259"/>
    </row>
    <row r="48" spans="1:9" s="250" customFormat="1" ht="15" customHeight="1" x14ac:dyDescent="0.25">
      <c r="A48" s="260" t="s">
        <v>1230</v>
      </c>
      <c r="B48" s="261">
        <v>59404</v>
      </c>
      <c r="C48" s="261">
        <v>16904</v>
      </c>
      <c r="D48" s="261">
        <v>12500</v>
      </c>
      <c r="E48" s="261">
        <v>30000</v>
      </c>
      <c r="F48" s="262" t="s">
        <v>38</v>
      </c>
      <c r="G48" s="258"/>
      <c r="I48" s="259"/>
    </row>
    <row r="49" spans="1:9" s="250" customFormat="1" ht="15" customHeight="1" x14ac:dyDescent="0.25">
      <c r="A49" s="260" t="s">
        <v>1231</v>
      </c>
      <c r="B49" s="261">
        <v>215462</v>
      </c>
      <c r="C49" s="261">
        <v>20365.8</v>
      </c>
      <c r="D49" s="261">
        <v>73026.2</v>
      </c>
      <c r="E49" s="261">
        <v>122070</v>
      </c>
      <c r="F49" s="262" t="s">
        <v>24</v>
      </c>
      <c r="G49" s="258"/>
      <c r="I49" s="259"/>
    </row>
    <row r="50" spans="1:9" s="250" customFormat="1" ht="15" customHeight="1" x14ac:dyDescent="0.25">
      <c r="A50" s="260" t="s">
        <v>1232</v>
      </c>
      <c r="B50" s="261">
        <v>276125</v>
      </c>
      <c r="C50" s="261">
        <v>109563</v>
      </c>
      <c r="D50" s="261">
        <v>63157</v>
      </c>
      <c r="E50" s="261">
        <v>103405</v>
      </c>
      <c r="F50" s="262" t="s">
        <v>24</v>
      </c>
      <c r="G50" s="258"/>
      <c r="I50" s="259"/>
    </row>
    <row r="51" spans="1:9" s="250" customFormat="1" ht="15" customHeight="1" x14ac:dyDescent="0.25">
      <c r="A51" s="260"/>
      <c r="B51" s="261"/>
      <c r="C51" s="261"/>
      <c r="D51" s="261"/>
      <c r="E51" s="261"/>
      <c r="F51" s="262"/>
      <c r="G51" s="258"/>
      <c r="I51" s="259"/>
    </row>
    <row r="52" spans="1:9" s="250" customFormat="1" ht="15" customHeight="1" x14ac:dyDescent="0.25">
      <c r="A52" s="260" t="s">
        <v>1233</v>
      </c>
      <c r="B52" s="261">
        <v>228835</v>
      </c>
      <c r="C52" s="261">
        <v>157645</v>
      </c>
      <c r="D52" s="261">
        <v>4234</v>
      </c>
      <c r="E52" s="261">
        <v>66956</v>
      </c>
      <c r="F52" s="262" t="s">
        <v>28</v>
      </c>
      <c r="G52" s="258"/>
      <c r="I52" s="259"/>
    </row>
    <row r="53" spans="1:9" s="250" customFormat="1" ht="15" customHeight="1" x14ac:dyDescent="0.25">
      <c r="A53" s="260" t="s">
        <v>1234</v>
      </c>
      <c r="B53" s="261">
        <v>426500</v>
      </c>
      <c r="C53" s="261">
        <v>399500</v>
      </c>
      <c r="D53" s="261">
        <v>27000</v>
      </c>
      <c r="E53" s="245">
        <v>0</v>
      </c>
      <c r="F53" s="262" t="s">
        <v>99</v>
      </c>
      <c r="G53" s="258"/>
      <c r="I53" s="259"/>
    </row>
    <row r="54" spans="1:9" s="250" customFormat="1" ht="15" customHeight="1" x14ac:dyDescent="0.25">
      <c r="A54" s="269"/>
      <c r="B54" s="261"/>
      <c r="C54" s="261"/>
      <c r="D54" s="261"/>
      <c r="E54" s="245"/>
      <c r="F54" s="262"/>
      <c r="G54" s="258"/>
      <c r="I54" s="259"/>
    </row>
    <row r="55" spans="1:9" s="250" customFormat="1" ht="15" customHeight="1" x14ac:dyDescent="0.25">
      <c r="A55" s="260" t="s">
        <v>1235</v>
      </c>
      <c r="B55" s="261">
        <v>255838</v>
      </c>
      <c r="C55" s="261">
        <v>118773</v>
      </c>
      <c r="D55" s="261">
        <v>115036</v>
      </c>
      <c r="E55" s="270">
        <v>22029</v>
      </c>
      <c r="F55" s="262" t="s">
        <v>64</v>
      </c>
      <c r="G55" s="258"/>
      <c r="I55" s="259"/>
    </row>
    <row r="56" spans="1:9" s="250" customFormat="1" ht="15" customHeight="1" x14ac:dyDescent="0.25">
      <c r="A56" s="260" t="s">
        <v>1236</v>
      </c>
      <c r="B56" s="261">
        <v>280204</v>
      </c>
      <c r="C56" s="261">
        <v>116714</v>
      </c>
      <c r="D56" s="261">
        <v>129231</v>
      </c>
      <c r="E56" s="261">
        <f>B56-C56-D56</f>
        <v>34259</v>
      </c>
      <c r="F56" s="262" t="s">
        <v>28</v>
      </c>
      <c r="G56" s="258"/>
      <c r="I56" s="259"/>
    </row>
    <row r="57" spans="1:9" s="250" customFormat="1" ht="15" customHeight="1" x14ac:dyDescent="0.25">
      <c r="A57" s="260" t="s">
        <v>1237</v>
      </c>
      <c r="B57" s="261">
        <v>256144</v>
      </c>
      <c r="C57" s="261">
        <v>136023.75381999998</v>
      </c>
      <c r="D57" s="261">
        <v>80416</v>
      </c>
      <c r="E57" s="261">
        <v>39704</v>
      </c>
      <c r="F57" s="262" t="s">
        <v>28</v>
      </c>
      <c r="G57" s="258"/>
      <c r="I57" s="259"/>
    </row>
    <row r="58" spans="1:9" s="250" customFormat="1" ht="15" customHeight="1" x14ac:dyDescent="0.25">
      <c r="A58" s="255" t="s">
        <v>1238</v>
      </c>
      <c r="B58" s="256">
        <v>175000</v>
      </c>
      <c r="C58" s="256">
        <v>130800</v>
      </c>
      <c r="D58" s="256">
        <v>44200</v>
      </c>
      <c r="E58" s="245">
        <v>0</v>
      </c>
      <c r="F58" s="257" t="s">
        <v>26</v>
      </c>
      <c r="G58" s="258"/>
      <c r="I58" s="259"/>
    </row>
    <row r="59" spans="1:9" s="250" customFormat="1" ht="15" customHeight="1" x14ac:dyDescent="0.25">
      <c r="A59" s="255" t="s">
        <v>1239</v>
      </c>
      <c r="B59" s="256">
        <v>54352</v>
      </c>
      <c r="C59" s="256">
        <v>50421</v>
      </c>
      <c r="D59" s="256">
        <f>B59-C59</f>
        <v>3931</v>
      </c>
      <c r="E59" s="245">
        <v>0</v>
      </c>
      <c r="F59" s="257" t="s">
        <v>26</v>
      </c>
      <c r="G59" s="258"/>
      <c r="I59" s="259"/>
    </row>
    <row r="60" spans="1:9" s="250" customFormat="1" ht="15" customHeight="1" x14ac:dyDescent="0.25">
      <c r="A60" s="255" t="s">
        <v>1240</v>
      </c>
      <c r="B60" s="256">
        <v>3165</v>
      </c>
      <c r="C60" s="256">
        <v>1055</v>
      </c>
      <c r="D60" s="256">
        <v>2110</v>
      </c>
      <c r="E60" s="245">
        <v>0</v>
      </c>
      <c r="F60" s="257" t="s">
        <v>26</v>
      </c>
      <c r="G60" s="258"/>
      <c r="I60" s="259"/>
    </row>
    <row r="61" spans="1:9" s="250" customFormat="1" ht="15" customHeight="1" x14ac:dyDescent="0.25">
      <c r="A61" s="255" t="s">
        <v>1241</v>
      </c>
      <c r="B61" s="256">
        <v>42762</v>
      </c>
      <c r="C61" s="256">
        <v>11906</v>
      </c>
      <c r="D61" s="256">
        <v>8591.2999999999993</v>
      </c>
      <c r="E61" s="256">
        <v>22264.674999999996</v>
      </c>
      <c r="F61" s="257" t="s">
        <v>1242</v>
      </c>
      <c r="G61" s="258"/>
      <c r="I61" s="259"/>
    </row>
    <row r="62" spans="1:9" s="250" customFormat="1" ht="15" customHeight="1" x14ac:dyDescent="0.25">
      <c r="A62" s="255" t="s">
        <v>1243</v>
      </c>
      <c r="B62" s="256">
        <v>19920</v>
      </c>
      <c r="C62" s="256">
        <v>19161</v>
      </c>
      <c r="D62" s="256">
        <v>759</v>
      </c>
      <c r="E62" s="245">
        <f>B62-C62-D62</f>
        <v>0</v>
      </c>
      <c r="F62" s="257" t="s">
        <v>26</v>
      </c>
      <c r="G62" s="258"/>
      <c r="I62" s="259"/>
    </row>
    <row r="63" spans="1:9" s="250" customFormat="1" ht="15" customHeight="1" x14ac:dyDescent="0.25">
      <c r="A63" s="255" t="s">
        <v>1244</v>
      </c>
      <c r="B63" s="256"/>
      <c r="C63" s="256"/>
      <c r="D63" s="256"/>
      <c r="E63" s="270"/>
      <c r="F63" s="257"/>
      <c r="G63" s="258"/>
      <c r="I63" s="259"/>
    </row>
    <row r="64" spans="1:9" s="250" customFormat="1" ht="15" customHeight="1" x14ac:dyDescent="0.25">
      <c r="A64" s="271" t="s">
        <v>1245</v>
      </c>
      <c r="B64" s="261">
        <v>549455</v>
      </c>
      <c r="C64" s="261">
        <v>98076</v>
      </c>
      <c r="D64" s="261">
        <v>430816</v>
      </c>
      <c r="E64" s="261">
        <f>B64-C64-D64</f>
        <v>20563</v>
      </c>
      <c r="F64" s="262" t="s">
        <v>28</v>
      </c>
      <c r="G64" s="258"/>
      <c r="I64" s="259"/>
    </row>
    <row r="65" spans="1:9" s="250" customFormat="1" ht="15" customHeight="1" x14ac:dyDescent="0.25">
      <c r="A65" s="271"/>
      <c r="B65" s="261"/>
      <c r="C65" s="261"/>
      <c r="D65" s="261"/>
      <c r="E65" s="261"/>
      <c r="F65" s="262"/>
      <c r="G65" s="258"/>
      <c r="I65" s="259"/>
    </row>
    <row r="66" spans="1:9" s="250" customFormat="1" ht="15" customHeight="1" x14ac:dyDescent="0.25">
      <c r="A66" s="272" t="s">
        <v>1246</v>
      </c>
      <c r="B66" s="261" t="s">
        <v>136</v>
      </c>
      <c r="C66" s="261" t="s">
        <v>136</v>
      </c>
      <c r="D66" s="261" t="s">
        <v>136</v>
      </c>
      <c r="E66" s="261" t="s">
        <v>136</v>
      </c>
      <c r="F66" s="261" t="s">
        <v>136</v>
      </c>
      <c r="G66" s="258"/>
      <c r="I66" s="259"/>
    </row>
    <row r="67" spans="1:9" s="250" customFormat="1" ht="15" customHeight="1" x14ac:dyDescent="0.25">
      <c r="A67" s="271" t="s">
        <v>1247</v>
      </c>
      <c r="B67" s="261" t="s">
        <v>136</v>
      </c>
      <c r="C67" s="261" t="s">
        <v>136</v>
      </c>
      <c r="D67" s="261" t="s">
        <v>136</v>
      </c>
      <c r="E67" s="261" t="s">
        <v>136</v>
      </c>
      <c r="F67" s="261" t="s">
        <v>136</v>
      </c>
      <c r="G67" s="258"/>
      <c r="I67" s="259"/>
    </row>
    <row r="68" spans="1:9" s="250" customFormat="1" ht="15" customHeight="1" x14ac:dyDescent="0.25">
      <c r="A68" s="271" t="s">
        <v>1248</v>
      </c>
      <c r="B68" s="256">
        <v>435000</v>
      </c>
      <c r="C68" s="256">
        <v>5000</v>
      </c>
      <c r="D68" s="256">
        <v>22400</v>
      </c>
      <c r="E68" s="256">
        <v>407600</v>
      </c>
      <c r="F68" s="257" t="s">
        <v>30</v>
      </c>
      <c r="G68" s="258"/>
      <c r="I68" s="259"/>
    </row>
    <row r="69" spans="1:9" s="250" customFormat="1" ht="15" customHeight="1" x14ac:dyDescent="0.25">
      <c r="A69" s="271" t="s">
        <v>1249</v>
      </c>
      <c r="B69" s="261" t="s">
        <v>136</v>
      </c>
      <c r="C69" s="261" t="s">
        <v>136</v>
      </c>
      <c r="D69" s="261" t="s">
        <v>136</v>
      </c>
      <c r="E69" s="261" t="s">
        <v>136</v>
      </c>
      <c r="F69" s="261" t="s">
        <v>136</v>
      </c>
      <c r="G69" s="258"/>
      <c r="I69" s="259"/>
    </row>
    <row r="70" spans="1:9" s="250" customFormat="1" ht="15" customHeight="1" x14ac:dyDescent="0.25">
      <c r="A70" s="271" t="s">
        <v>1250</v>
      </c>
      <c r="B70" s="261" t="s">
        <v>136</v>
      </c>
      <c r="C70" s="261" t="s">
        <v>136</v>
      </c>
      <c r="D70" s="261" t="s">
        <v>136</v>
      </c>
      <c r="E70" s="261" t="s">
        <v>136</v>
      </c>
      <c r="F70" s="261" t="s">
        <v>136</v>
      </c>
      <c r="G70" s="258"/>
      <c r="I70" s="259"/>
    </row>
    <row r="71" spans="1:9" s="250" customFormat="1" ht="15" customHeight="1" x14ac:dyDescent="0.25">
      <c r="A71" s="271" t="s">
        <v>1251</v>
      </c>
      <c r="B71" s="261" t="s">
        <v>136</v>
      </c>
      <c r="C71" s="261" t="s">
        <v>136</v>
      </c>
      <c r="D71" s="261" t="s">
        <v>136</v>
      </c>
      <c r="E71" s="261" t="s">
        <v>136</v>
      </c>
      <c r="F71" s="261" t="s">
        <v>136</v>
      </c>
      <c r="G71" s="258"/>
      <c r="I71" s="259"/>
    </row>
    <row r="72" spans="1:9" s="250" customFormat="1" ht="15" customHeight="1" x14ac:dyDescent="0.25">
      <c r="A72" s="271" t="s">
        <v>1252</v>
      </c>
      <c r="B72" s="261" t="s">
        <v>136</v>
      </c>
      <c r="C72" s="261" t="s">
        <v>136</v>
      </c>
      <c r="D72" s="261" t="s">
        <v>136</v>
      </c>
      <c r="E72" s="261" t="s">
        <v>136</v>
      </c>
      <c r="F72" s="261" t="s">
        <v>136</v>
      </c>
      <c r="G72" s="258"/>
      <c r="I72" s="259"/>
    </row>
    <row r="73" spans="1:9" s="250" customFormat="1" ht="15" customHeight="1" x14ac:dyDescent="0.25">
      <c r="A73" s="255" t="s">
        <v>1253</v>
      </c>
      <c r="B73" s="256">
        <v>36370</v>
      </c>
      <c r="C73" s="256">
        <v>29139.908561107502</v>
      </c>
      <c r="D73" s="256">
        <f>B73-C73</f>
        <v>7230.0914388924975</v>
      </c>
      <c r="E73" s="245">
        <v>0</v>
      </c>
      <c r="F73" s="257" t="s">
        <v>112</v>
      </c>
      <c r="G73" s="273"/>
      <c r="I73" s="259"/>
    </row>
    <row r="74" spans="1:9" s="250" customFormat="1" ht="15" customHeight="1" x14ac:dyDescent="0.25">
      <c r="A74" s="255" t="s">
        <v>1254</v>
      </c>
      <c r="B74" s="256">
        <v>33000</v>
      </c>
      <c r="C74" s="245">
        <v>0</v>
      </c>
      <c r="D74" s="256">
        <v>19000</v>
      </c>
      <c r="E74" s="256">
        <v>14000</v>
      </c>
      <c r="F74" s="257" t="s">
        <v>64</v>
      </c>
      <c r="G74" s="258"/>
      <c r="I74" s="259"/>
    </row>
    <row r="75" spans="1:9" s="264" customFormat="1" ht="15" customHeight="1" x14ac:dyDescent="0.25">
      <c r="A75" s="260" t="s">
        <v>1255</v>
      </c>
      <c r="B75" s="261">
        <f>12500+10562</f>
        <v>23062</v>
      </c>
      <c r="C75" s="261">
        <v>10562</v>
      </c>
      <c r="D75" s="261">
        <v>6500</v>
      </c>
      <c r="E75" s="261">
        <v>6000</v>
      </c>
      <c r="F75" s="262" t="s">
        <v>28</v>
      </c>
      <c r="G75" s="263"/>
      <c r="I75" s="259"/>
    </row>
    <row r="76" spans="1:9" s="264" customFormat="1" ht="15" customHeight="1" x14ac:dyDescent="0.25">
      <c r="A76" s="260"/>
      <c r="B76" s="261"/>
      <c r="C76" s="261"/>
      <c r="D76" s="261"/>
      <c r="E76" s="261"/>
      <c r="F76" s="262"/>
      <c r="G76" s="263"/>
      <c r="I76" s="259"/>
    </row>
    <row r="77" spans="1:9" s="250" customFormat="1" ht="15" customHeight="1" x14ac:dyDescent="0.25">
      <c r="A77" s="255" t="s">
        <v>1256</v>
      </c>
      <c r="B77" s="256">
        <v>68500</v>
      </c>
      <c r="C77" s="256">
        <v>4909</v>
      </c>
      <c r="D77" s="256">
        <v>11068</v>
      </c>
      <c r="E77" s="256">
        <v>52523</v>
      </c>
      <c r="F77" s="257" t="s">
        <v>38</v>
      </c>
      <c r="G77" s="258"/>
      <c r="I77" s="259"/>
    </row>
    <row r="78" spans="1:9" s="250" customFormat="1" ht="15" customHeight="1" x14ac:dyDescent="0.25">
      <c r="A78" s="255" t="s">
        <v>1257</v>
      </c>
      <c r="B78" s="256">
        <v>804456</v>
      </c>
      <c r="C78" s="256">
        <v>648564</v>
      </c>
      <c r="D78" s="256">
        <v>117068</v>
      </c>
      <c r="E78" s="256">
        <f>B78-C78-D78</f>
        <v>38824</v>
      </c>
      <c r="F78" s="257" t="s">
        <v>64</v>
      </c>
      <c r="G78" s="258"/>
      <c r="I78" s="259"/>
    </row>
    <row r="79" spans="1:9" s="250" customFormat="1" x14ac:dyDescent="0.25">
      <c r="A79" s="274" t="s">
        <v>306</v>
      </c>
      <c r="B79" s="275">
        <f>SUM(B26:B78)</f>
        <v>21597237.8704243</v>
      </c>
      <c r="C79" s="275">
        <f>SUM(C26:C78)</f>
        <v>5777009.6627950137</v>
      </c>
      <c r="D79" s="275">
        <f>SUM(D26:D78)</f>
        <v>2685554.2633299003</v>
      </c>
      <c r="E79" s="275">
        <f>SUM(E26:E78)</f>
        <v>13134673.673119335</v>
      </c>
      <c r="F79" s="276" t="s">
        <v>15</v>
      </c>
      <c r="G79" s="259" t="s">
        <v>15</v>
      </c>
    </row>
    <row r="80" spans="1:9" s="250" customFormat="1" ht="15.75" thickBot="1" x14ac:dyDescent="0.3">
      <c r="A80" s="277" t="s">
        <v>1258</v>
      </c>
      <c r="B80" s="278">
        <f>B79+B17</f>
        <v>22968401.8704243</v>
      </c>
      <c r="C80" s="278">
        <f>C79+C17</f>
        <v>5918192.6627950137</v>
      </c>
      <c r="D80" s="278">
        <f>D79+D17</f>
        <v>3489893.2633299003</v>
      </c>
      <c r="E80" s="278">
        <f>E79+E17</f>
        <v>13560315.673119335</v>
      </c>
      <c r="F80" s="279" t="s">
        <v>15</v>
      </c>
    </row>
    <row r="81" spans="1:6" s="250" customFormat="1" x14ac:dyDescent="0.25">
      <c r="A81" s="389" t="s">
        <v>1201</v>
      </c>
      <c r="B81" s="389"/>
      <c r="C81" s="389"/>
      <c r="D81" s="389"/>
      <c r="E81" s="389"/>
      <c r="F81" s="389"/>
    </row>
    <row r="82" spans="1:6" s="250" customFormat="1" x14ac:dyDescent="0.25">
      <c r="A82" s="389" t="s">
        <v>66</v>
      </c>
      <c r="B82" s="389"/>
      <c r="C82" s="389"/>
      <c r="D82" s="389"/>
      <c r="E82" s="389"/>
      <c r="F82" s="389"/>
    </row>
    <row r="83" spans="1:6" s="250" customFormat="1" x14ac:dyDescent="0.25">
      <c r="A83" s="389" t="s">
        <v>1259</v>
      </c>
      <c r="B83" s="389"/>
      <c r="C83" s="389"/>
      <c r="D83" s="389"/>
      <c r="E83" s="389"/>
      <c r="F83" s="389"/>
    </row>
    <row r="84" spans="1:6" s="250" customFormat="1" x14ac:dyDescent="0.25">
      <c r="A84" s="389" t="s">
        <v>1260</v>
      </c>
      <c r="B84" s="389"/>
      <c r="C84" s="389"/>
      <c r="D84" s="389"/>
      <c r="E84" s="389"/>
      <c r="F84" s="389"/>
    </row>
    <row r="85" spans="1:6" s="250" customFormat="1" ht="21.75" customHeight="1" x14ac:dyDescent="0.25">
      <c r="A85" s="389" t="s">
        <v>1261</v>
      </c>
      <c r="B85" s="389"/>
      <c r="C85" s="389"/>
      <c r="D85" s="389"/>
      <c r="E85" s="389"/>
      <c r="F85" s="389"/>
    </row>
    <row r="86" spans="1:6" s="250" customFormat="1" x14ac:dyDescent="0.25">
      <c r="A86" s="389" t="s">
        <v>1262</v>
      </c>
      <c r="B86" s="389"/>
      <c r="C86" s="389"/>
      <c r="D86" s="389"/>
      <c r="E86" s="389"/>
      <c r="F86" s="389"/>
    </row>
    <row r="87" spans="1:6" s="250" customFormat="1" x14ac:dyDescent="0.25">
      <c r="A87" s="389" t="s">
        <v>1263</v>
      </c>
      <c r="B87" s="389"/>
      <c r="C87" s="389"/>
      <c r="D87" s="389"/>
      <c r="E87" s="389"/>
      <c r="F87" s="389"/>
    </row>
    <row r="88" spans="1:6" s="264" customFormat="1" x14ac:dyDescent="0.25">
      <c r="A88" s="395" t="s">
        <v>1264</v>
      </c>
      <c r="B88" s="395"/>
      <c r="C88" s="395"/>
      <c r="D88" s="395"/>
      <c r="E88" s="395"/>
      <c r="F88" s="395"/>
    </row>
    <row r="89" spans="1:6" s="250" customFormat="1" x14ac:dyDescent="0.25">
      <c r="A89" s="395" t="s">
        <v>1265</v>
      </c>
      <c r="B89" s="395"/>
      <c r="C89" s="395"/>
      <c r="D89" s="395"/>
      <c r="E89" s="395"/>
      <c r="F89" s="395"/>
    </row>
    <row r="90" spans="1:6" s="250" customFormat="1" x14ac:dyDescent="0.25">
      <c r="A90" s="395" t="s">
        <v>1266</v>
      </c>
      <c r="B90" s="395"/>
      <c r="C90" s="395"/>
      <c r="D90" s="395"/>
      <c r="E90" s="395"/>
      <c r="F90" s="395"/>
    </row>
    <row r="91" spans="1:6" s="250" customFormat="1" ht="24" customHeight="1" x14ac:dyDescent="0.25">
      <c r="A91" s="395" t="s">
        <v>1267</v>
      </c>
      <c r="B91" s="395"/>
      <c r="C91" s="395"/>
      <c r="D91" s="395"/>
      <c r="E91" s="395"/>
      <c r="F91" s="395"/>
    </row>
    <row r="92" spans="1:6" s="250" customFormat="1" ht="29.25" customHeight="1" x14ac:dyDescent="0.25">
      <c r="A92" s="395" t="s">
        <v>1268</v>
      </c>
      <c r="B92" s="395"/>
      <c r="C92" s="395"/>
      <c r="D92" s="395"/>
      <c r="E92" s="395"/>
      <c r="F92" s="395"/>
    </row>
    <row r="93" spans="1:6" s="250" customFormat="1" x14ac:dyDescent="0.25">
      <c r="A93" s="395" t="s">
        <v>1269</v>
      </c>
      <c r="B93" s="395"/>
      <c r="C93" s="395"/>
      <c r="D93" s="395"/>
      <c r="E93" s="395"/>
      <c r="F93" s="395"/>
    </row>
    <row r="94" spans="1:6" s="250" customFormat="1" ht="34.5" customHeight="1" x14ac:dyDescent="0.25">
      <c r="A94" s="395" t="s">
        <v>1270</v>
      </c>
      <c r="B94" s="395"/>
      <c r="C94" s="395"/>
      <c r="D94" s="395"/>
      <c r="E94" s="395"/>
      <c r="F94" s="395"/>
    </row>
    <row r="95" spans="1:6" s="250" customFormat="1" ht="36" customHeight="1" x14ac:dyDescent="0.25">
      <c r="A95" s="395" t="s">
        <v>1271</v>
      </c>
      <c r="B95" s="395"/>
      <c r="C95" s="395"/>
      <c r="D95" s="395"/>
      <c r="E95" s="395"/>
      <c r="F95" s="395"/>
    </row>
    <row r="96" spans="1:6" s="250" customFormat="1" ht="18" customHeight="1" x14ac:dyDescent="0.25">
      <c r="A96" s="394" t="s">
        <v>1272</v>
      </c>
      <c r="B96" s="394"/>
      <c r="C96" s="394"/>
      <c r="D96" s="394"/>
      <c r="E96" s="394"/>
      <c r="F96" s="394"/>
    </row>
    <row r="97" spans="1:6" s="250" customFormat="1" ht="18" customHeight="1" x14ac:dyDescent="0.25">
      <c r="A97" s="394" t="s">
        <v>1273</v>
      </c>
      <c r="B97" s="394"/>
      <c r="C97" s="394"/>
      <c r="D97" s="394"/>
      <c r="E97" s="394"/>
      <c r="F97" s="394"/>
    </row>
    <row r="98" spans="1:6" s="250" customFormat="1" x14ac:dyDescent="0.25">
      <c r="A98" s="394" t="s">
        <v>1274</v>
      </c>
      <c r="B98" s="394"/>
      <c r="C98" s="394"/>
      <c r="D98" s="394"/>
      <c r="E98" s="394"/>
      <c r="F98" s="394"/>
    </row>
    <row r="99" spans="1:6" s="250" customFormat="1" x14ac:dyDescent="0.25">
      <c r="A99" s="280" t="s">
        <v>1275</v>
      </c>
      <c r="B99" s="280"/>
      <c r="C99" s="280"/>
      <c r="D99" s="280"/>
      <c r="E99" s="280"/>
      <c r="F99" s="280"/>
    </row>
    <row r="100" spans="1:6" s="250" customFormat="1" ht="15" customHeight="1" x14ac:dyDescent="0.25">
      <c r="A100" s="394" t="s">
        <v>1276</v>
      </c>
      <c r="B100" s="394"/>
      <c r="C100" s="394"/>
      <c r="D100" s="394"/>
      <c r="E100" s="394"/>
      <c r="F100" s="394"/>
    </row>
    <row r="101" spans="1:6" s="250" customFormat="1" ht="15" customHeight="1" x14ac:dyDescent="0.25">
      <c r="A101" s="395" t="s">
        <v>1277</v>
      </c>
      <c r="B101" s="395"/>
      <c r="C101" s="395"/>
      <c r="D101" s="395"/>
      <c r="E101" s="395"/>
      <c r="F101" s="395"/>
    </row>
    <row r="102" spans="1:6" s="250" customFormat="1" x14ac:dyDescent="0.25">
      <c r="A102" s="395" t="s">
        <v>1278</v>
      </c>
      <c r="B102" s="395"/>
      <c r="C102" s="395"/>
      <c r="D102" s="395"/>
      <c r="E102" s="395"/>
      <c r="F102" s="395"/>
    </row>
    <row r="103" spans="1:6" s="250" customFormat="1" x14ac:dyDescent="0.25">
      <c r="A103" s="394" t="s">
        <v>1279</v>
      </c>
      <c r="B103" s="394"/>
      <c r="C103" s="394"/>
      <c r="D103" s="394"/>
      <c r="E103" s="394"/>
      <c r="F103" s="394"/>
    </row>
    <row r="104" spans="1:6" s="250" customFormat="1" ht="31.5" customHeight="1" x14ac:dyDescent="0.25">
      <c r="A104" s="395" t="s">
        <v>1280</v>
      </c>
      <c r="B104" s="395"/>
      <c r="C104" s="395"/>
      <c r="D104" s="395"/>
      <c r="E104" s="395"/>
      <c r="F104" s="395"/>
    </row>
    <row r="105" spans="1:6" s="250" customFormat="1" ht="76.5" customHeight="1" x14ac:dyDescent="0.25">
      <c r="A105" s="395" t="s">
        <v>1281</v>
      </c>
      <c r="B105" s="395"/>
      <c r="C105" s="395"/>
      <c r="D105" s="395"/>
      <c r="E105" s="395"/>
      <c r="F105" s="395"/>
    </row>
    <row r="106" spans="1:6" s="250" customFormat="1" ht="21.75" customHeight="1" x14ac:dyDescent="0.25">
      <c r="A106" s="394" t="s">
        <v>1282</v>
      </c>
      <c r="B106" s="394"/>
      <c r="C106" s="394"/>
      <c r="D106" s="394"/>
      <c r="E106" s="394"/>
      <c r="F106" s="394"/>
    </row>
    <row r="107" spans="1:6" s="250" customFormat="1" ht="27" customHeight="1" x14ac:dyDescent="0.25">
      <c r="A107" s="395" t="s">
        <v>1283</v>
      </c>
      <c r="B107" s="395"/>
      <c r="C107" s="395"/>
      <c r="D107" s="395"/>
      <c r="E107" s="395"/>
      <c r="F107" s="395"/>
    </row>
    <row r="108" spans="1:6" s="250" customFormat="1" ht="24" customHeight="1" x14ac:dyDescent="0.25">
      <c r="A108" s="394" t="s">
        <v>1284</v>
      </c>
      <c r="B108" s="394"/>
      <c r="C108" s="394"/>
      <c r="D108" s="394"/>
      <c r="E108" s="394"/>
      <c r="F108" s="394"/>
    </row>
    <row r="109" spans="1:6" s="250" customFormat="1" x14ac:dyDescent="0.25">
      <c r="A109" s="394" t="s">
        <v>1285</v>
      </c>
      <c r="B109" s="394"/>
      <c r="C109" s="394"/>
      <c r="D109" s="394"/>
      <c r="E109" s="394"/>
      <c r="F109" s="394"/>
    </row>
    <row r="110" spans="1:6" s="250" customFormat="1" x14ac:dyDescent="0.25">
      <c r="A110" s="397" t="s">
        <v>1286</v>
      </c>
      <c r="B110" s="397"/>
      <c r="C110" s="397"/>
      <c r="D110" s="397"/>
      <c r="E110" s="397"/>
      <c r="F110" s="397"/>
    </row>
    <row r="111" spans="1:6" s="250" customFormat="1" ht="28.5" customHeight="1" x14ac:dyDescent="0.25">
      <c r="A111" s="389" t="s">
        <v>1287</v>
      </c>
      <c r="B111" s="389"/>
      <c r="C111" s="389"/>
      <c r="D111" s="389"/>
      <c r="E111" s="389"/>
      <c r="F111" s="389"/>
    </row>
    <row r="112" spans="1:6" s="264" customFormat="1" x14ac:dyDescent="0.25">
      <c r="A112" s="394" t="s">
        <v>1288</v>
      </c>
      <c r="B112" s="394"/>
      <c r="C112" s="394"/>
      <c r="D112" s="394"/>
      <c r="E112" s="394"/>
      <c r="F112" s="394"/>
    </row>
    <row r="113" spans="1:6" s="12" customFormat="1" x14ac:dyDescent="0.25">
      <c r="A113" s="290"/>
      <c r="B113" s="281"/>
      <c r="C113" s="281"/>
      <c r="D113" s="281"/>
      <c r="E113" s="281"/>
      <c r="F113" s="281"/>
    </row>
    <row r="114" spans="1:6" s="12" customFormat="1" x14ac:dyDescent="0.25">
      <c r="A114" s="398" t="s">
        <v>258</v>
      </c>
      <c r="B114" s="398"/>
      <c r="C114" s="398"/>
      <c r="D114" s="398"/>
      <c r="E114" s="398"/>
      <c r="F114" s="398"/>
    </row>
    <row r="115" spans="1:6" s="12" customFormat="1" x14ac:dyDescent="0.25">
      <c r="A115" s="396" t="s">
        <v>1289</v>
      </c>
      <c r="B115" s="396"/>
      <c r="C115" s="396"/>
      <c r="D115" s="396"/>
      <c r="E115" s="396"/>
      <c r="F115" s="396"/>
    </row>
    <row r="116" spans="1:6" s="12" customFormat="1" ht="48.75" x14ac:dyDescent="0.25">
      <c r="A116" s="291" t="s">
        <v>15</v>
      </c>
      <c r="B116" s="254" t="s">
        <v>18</v>
      </c>
      <c r="C116" s="254" t="s">
        <v>19</v>
      </c>
      <c r="D116" s="254" t="s">
        <v>259</v>
      </c>
      <c r="E116" s="254"/>
    </row>
    <row r="117" spans="1:6" s="12" customFormat="1" ht="15" customHeight="1" x14ac:dyDescent="0.25">
      <c r="A117" s="282" t="s">
        <v>1290</v>
      </c>
      <c r="B117" s="345">
        <v>5000</v>
      </c>
      <c r="C117" s="345">
        <v>4509</v>
      </c>
      <c r="D117" s="282" t="s">
        <v>62</v>
      </c>
      <c r="E117" s="282"/>
    </row>
    <row r="118" spans="1:6" s="12" customFormat="1" ht="15" customHeight="1" x14ac:dyDescent="0.25">
      <c r="A118" s="283" t="s">
        <v>1291</v>
      </c>
      <c r="B118" s="346">
        <v>9000</v>
      </c>
      <c r="C118" s="346">
        <v>8940</v>
      </c>
      <c r="D118" s="283" t="s">
        <v>99</v>
      </c>
      <c r="E118" s="283"/>
    </row>
    <row r="119" spans="1:6" s="12" customFormat="1" ht="15" customHeight="1" x14ac:dyDescent="0.25">
      <c r="A119" s="283" t="s">
        <v>1292</v>
      </c>
      <c r="B119" s="346">
        <v>11482</v>
      </c>
      <c r="C119" s="346">
        <v>11482.28967</v>
      </c>
      <c r="D119" s="283" t="s">
        <v>26</v>
      </c>
      <c r="E119" s="283"/>
    </row>
    <row r="120" spans="1:6" s="12" customFormat="1" ht="15" customHeight="1" x14ac:dyDescent="0.25">
      <c r="A120" s="283" t="s">
        <v>1293</v>
      </c>
      <c r="B120" s="346">
        <v>25950.000000000004</v>
      </c>
      <c r="C120" s="346">
        <v>25950.000000000004</v>
      </c>
      <c r="D120" s="283" t="s">
        <v>99</v>
      </c>
      <c r="E120" s="283"/>
    </row>
    <row r="121" spans="1:6" s="12" customFormat="1" ht="15" customHeight="1" x14ac:dyDescent="0.25">
      <c r="A121" s="283" t="s">
        <v>1294</v>
      </c>
      <c r="B121" s="346">
        <v>4000</v>
      </c>
      <c r="C121" s="346">
        <v>4000.2730000000001</v>
      </c>
      <c r="D121" s="283" t="s">
        <v>120</v>
      </c>
      <c r="E121" s="283"/>
    </row>
    <row r="122" spans="1:6" s="12" customFormat="1" ht="15" customHeight="1" x14ac:dyDescent="0.25">
      <c r="A122" s="283" t="s">
        <v>1295</v>
      </c>
      <c r="B122" s="346">
        <v>5000</v>
      </c>
      <c r="C122" s="346">
        <v>5000</v>
      </c>
      <c r="D122" s="283" t="s">
        <v>120</v>
      </c>
      <c r="E122" s="283"/>
    </row>
    <row r="123" spans="1:6" s="12" customFormat="1" ht="15" customHeight="1" thickBot="1" x14ac:dyDescent="0.3">
      <c r="A123" s="284" t="s">
        <v>1296</v>
      </c>
      <c r="B123" s="347">
        <v>9700</v>
      </c>
      <c r="C123" s="347">
        <v>9699.7505000000001</v>
      </c>
      <c r="D123" s="284" t="s">
        <v>62</v>
      </c>
      <c r="E123" s="284"/>
    </row>
    <row r="124" spans="1:6" s="12" customFormat="1" x14ac:dyDescent="0.25">
      <c r="A124" s="399" t="s">
        <v>1201</v>
      </c>
      <c r="B124" s="399"/>
      <c r="C124" s="399"/>
      <c r="D124" s="285" t="s">
        <v>184</v>
      </c>
      <c r="E124" s="285" t="s">
        <v>184</v>
      </c>
      <c r="F124" s="285" t="s">
        <v>184</v>
      </c>
    </row>
    <row r="125" spans="1:6" s="12" customFormat="1" ht="18.75" customHeight="1" x14ac:dyDescent="0.25">
      <c r="A125" s="396" t="s">
        <v>66</v>
      </c>
      <c r="B125" s="396"/>
      <c r="C125" s="396"/>
      <c r="D125" s="286"/>
      <c r="E125" s="286"/>
      <c r="F125" s="286"/>
    </row>
    <row r="126" spans="1:6" s="12" customFormat="1" ht="30.75" customHeight="1" x14ac:dyDescent="0.25">
      <c r="A126" s="396" t="s">
        <v>1297</v>
      </c>
      <c r="B126" s="396"/>
      <c r="C126" s="396"/>
      <c r="D126" s="396"/>
      <c r="E126" s="396"/>
      <c r="F126" s="287"/>
    </row>
    <row r="127" spans="1:6" s="12" customFormat="1" x14ac:dyDescent="0.25">
      <c r="A127" s="396" t="s">
        <v>1298</v>
      </c>
      <c r="B127" s="396"/>
      <c r="C127" s="396"/>
      <c r="D127" s="396"/>
      <c r="E127" s="396"/>
      <c r="F127" s="287"/>
    </row>
    <row r="128" spans="1:6" s="12" customFormat="1" x14ac:dyDescent="0.25">
      <c r="A128" s="396" t="s">
        <v>1299</v>
      </c>
      <c r="B128" s="396"/>
      <c r="C128" s="396"/>
      <c r="D128" s="396"/>
      <c r="E128" s="396"/>
      <c r="F128" s="287"/>
    </row>
  </sheetData>
  <mergeCells count="46">
    <mergeCell ref="A125:C125"/>
    <mergeCell ref="A126:E126"/>
    <mergeCell ref="A127:E127"/>
    <mergeCell ref="A128:E128"/>
    <mergeCell ref="A110:F110"/>
    <mergeCell ref="A111:F111"/>
    <mergeCell ref="A112:F112"/>
    <mergeCell ref="A114:F114"/>
    <mergeCell ref="A115:F115"/>
    <mergeCell ref="A124:C124"/>
    <mergeCell ref="A109:F109"/>
    <mergeCell ref="A97:F97"/>
    <mergeCell ref="A98:F98"/>
    <mergeCell ref="A100:F100"/>
    <mergeCell ref="A101:F101"/>
    <mergeCell ref="A102:F102"/>
    <mergeCell ref="A103:F103"/>
    <mergeCell ref="A104:F104"/>
    <mergeCell ref="A105:F105"/>
    <mergeCell ref="A106:F106"/>
    <mergeCell ref="A107:F107"/>
    <mergeCell ref="A108:F108"/>
    <mergeCell ref="A96:F96"/>
    <mergeCell ref="A85:F85"/>
    <mergeCell ref="A86:F86"/>
    <mergeCell ref="A87:F87"/>
    <mergeCell ref="A88:F88"/>
    <mergeCell ref="A89:F89"/>
    <mergeCell ref="A90:F90"/>
    <mergeCell ref="A91:F91"/>
    <mergeCell ref="A92:F92"/>
    <mergeCell ref="A93:F93"/>
    <mergeCell ref="A94:F94"/>
    <mergeCell ref="A95:F95"/>
    <mergeCell ref="A1:E1"/>
    <mergeCell ref="A84:F84"/>
    <mergeCell ref="A3:F3"/>
    <mergeCell ref="A4:F4"/>
    <mergeCell ref="A5:F5"/>
    <mergeCell ref="A18:F18"/>
    <mergeCell ref="A19:F19"/>
    <mergeCell ref="A20:F20"/>
    <mergeCell ref="A24:F24"/>
    <mergeCell ref="A81:F81"/>
    <mergeCell ref="A82:F82"/>
    <mergeCell ref="A83:F83"/>
  </mergeCells>
  <pageMargins left="0.7" right="0.7" top="0.75" bottom="0.75" header="0.3" footer="0.3"/>
  <pageSetup paperSize="9" scale="32" orientation="portrait" r:id="rId1"/>
  <headerFooter>
    <oddFooter>&amp;L&amp;"arial,Bold"&amp;10&amp;K3F3F3FUnclassified</oddFooter>
    <evenFooter>&amp;L&amp;"arial,Bold"&amp;10&amp;K3F3F3FUnclassified</evenFooter>
    <firstFooter>&amp;L&amp;"arial,Bold"&amp;10&amp;K3F3F3FUnclassified</firstFooter>
  </headerFooter>
  <rowBreaks count="1" manualBreakCount="1">
    <brk id="113" max="5" man="1"/>
  </rowBreaks>
  <colBreaks count="1" manualBreakCount="1">
    <brk id="7"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State Capital Program</vt:lpstr>
      <vt:lpstr>Chapter 2</vt:lpstr>
      <vt:lpstr>Chapter 3</vt:lpstr>
      <vt:lpstr>'Chapter 2'!Print_Area</vt:lpstr>
      <vt:lpstr>'Chapter 3'!Print_Area</vt:lpstr>
    </vt:vector>
  </TitlesOfParts>
  <Company>Victorian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Campbell (DTF)</dc:creator>
  <cp:lastModifiedBy>Paul Campbell (DTF)</cp:lastModifiedBy>
  <dcterms:created xsi:type="dcterms:W3CDTF">2018-04-27T05:13:17Z</dcterms:created>
  <dcterms:modified xsi:type="dcterms:W3CDTF">2018-04-27T06:19:37Z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7708ca65-9d17-4c23-b92b-6035a226b3e2</vt:lpwstr>
  </property>
  <property fmtid="{D5CDD505-2E9C-101B-9397-08002B2CF9AE}" pid="3" name="PSPFClassification">
    <vt:lpwstr>Unclassified</vt:lpwstr>
  </property>
</Properties>
</file>